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anja Mencl.DESKTOP-5HAQ7GC\Desktop\"/>
    </mc:Choice>
  </mc:AlternateContent>
  <xr:revisionPtr revIDLastSave="0" documentId="8_{3BDDB874-15E4-4423-9708-1051F172DD30}" xr6:coauthVersionLast="37" xr6:coauthVersionMax="37" xr10:uidLastSave="{00000000-0000-0000-0000-000000000000}"/>
  <bookViews>
    <workbookView xWindow="0" yWindow="0" windowWidth="19008" windowHeight="8772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" l="1"/>
  <c r="C80" i="1"/>
  <c r="C76" i="1"/>
  <c r="C79" i="1" s="1"/>
  <c r="H79" i="1"/>
  <c r="C52" i="1"/>
  <c r="C61" i="1"/>
  <c r="C70" i="1"/>
  <c r="H69" i="1" l="1"/>
  <c r="H68" i="1"/>
  <c r="H67" i="1"/>
  <c r="H65" i="1"/>
  <c r="H58" i="1"/>
  <c r="C49" i="1"/>
  <c r="H31" i="1"/>
  <c r="H29" i="1"/>
  <c r="H27" i="1"/>
  <c r="H25" i="1"/>
  <c r="H24" i="1" s="1"/>
  <c r="H23" i="1"/>
  <c r="H22" i="1" s="1"/>
  <c r="H21" i="1"/>
  <c r="C21" i="1" s="1"/>
  <c r="H19" i="1"/>
  <c r="H18" i="1"/>
  <c r="H17" i="1" s="1"/>
  <c r="H15" i="1"/>
  <c r="H14" i="1"/>
  <c r="H13" i="1"/>
  <c r="H9" i="1"/>
  <c r="H11" i="1" s="1"/>
  <c r="G79" i="1"/>
  <c r="C66" i="1" l="1"/>
  <c r="H16" i="1"/>
  <c r="H28" i="1"/>
  <c r="H36" i="1" s="1"/>
  <c r="C36" i="1"/>
  <c r="G36" i="1" l="1"/>
  <c r="G80" i="1" l="1"/>
  <c r="H63" i="1"/>
  <c r="H59" i="1"/>
</calcChain>
</file>

<file path=xl/sharedStrings.xml><?xml version="1.0" encoding="utf-8"?>
<sst xmlns="http://schemas.openxmlformats.org/spreadsheetml/2006/main" count="268" uniqueCount="159">
  <si>
    <t>OSNOVNA ŠKOLA DVOR</t>
  </si>
  <si>
    <t>PLAN NABAVE ZA 2023. GODINU</t>
  </si>
  <si>
    <t>str.1</t>
  </si>
  <si>
    <t>A.B.BUŠIĆA 5, DVOR</t>
  </si>
  <si>
    <t xml:space="preserve">DECENTRALIZIRANA SREDSTVA </t>
  </si>
  <si>
    <t>Red.</t>
  </si>
  <si>
    <t>Pozicija</t>
  </si>
  <si>
    <t>Plan 2023 Eur</t>
  </si>
  <si>
    <t>Predmet nabave</t>
  </si>
  <si>
    <t>Broj</t>
  </si>
  <si>
    <t>Naziv</t>
  </si>
  <si>
    <t>Plan po kontima  KN</t>
  </si>
  <si>
    <t>plan  po kontima EUR</t>
  </si>
  <si>
    <t>Izvor finnciranja</t>
  </si>
  <si>
    <t>Postupak nabave</t>
  </si>
  <si>
    <t>broj</t>
  </si>
  <si>
    <t>Kto:</t>
  </si>
  <si>
    <t>konta</t>
  </si>
  <si>
    <t>1.</t>
  </si>
  <si>
    <t xml:space="preserve">službena putovanja </t>
  </si>
  <si>
    <t xml:space="preserve">dnevnice </t>
  </si>
  <si>
    <t>jednostavna nabava</t>
  </si>
  <si>
    <t xml:space="preserve">kotizacije </t>
  </si>
  <si>
    <t>''</t>
  </si>
  <si>
    <t>prijevoz</t>
  </si>
  <si>
    <t>2.</t>
  </si>
  <si>
    <t xml:space="preserve">stručno usavršavanje </t>
  </si>
  <si>
    <t>stručno usavršavanje</t>
  </si>
  <si>
    <t>3.</t>
  </si>
  <si>
    <t>3221/3222</t>
  </si>
  <si>
    <t xml:space="preserve">uredski materijal i  ostali materijalni rashodi </t>
  </si>
  <si>
    <t xml:space="preserve">registratori, fascikli  , mape i sl. </t>
  </si>
  <si>
    <t>najam printera i kop.uređaja</t>
  </si>
  <si>
    <t xml:space="preserve">ostali uredski materijal </t>
  </si>
  <si>
    <t>materijal za higijenu i od.čistoće</t>
  </si>
  <si>
    <t>4.</t>
  </si>
  <si>
    <t>energija</t>
  </si>
  <si>
    <t>Električna energija</t>
  </si>
  <si>
    <t xml:space="preserve">gorivo za košnju i ostalo </t>
  </si>
  <si>
    <t>5.</t>
  </si>
  <si>
    <t xml:space="preserve">materijal i dijelovi za održavanje </t>
  </si>
  <si>
    <t>materijal za održ.zgrada</t>
  </si>
  <si>
    <t xml:space="preserve">materijal za održ. Opreme </t>
  </si>
  <si>
    <t>6.</t>
  </si>
  <si>
    <t>radna i zaštitna odjeća i obuća</t>
  </si>
  <si>
    <t>radna obuća</t>
  </si>
  <si>
    <t>7.</t>
  </si>
  <si>
    <t xml:space="preserve">usluge telefona, pošte i prijevoza </t>
  </si>
  <si>
    <t>Usluge telefona</t>
  </si>
  <si>
    <t xml:space="preserve">ostale usluge </t>
  </si>
  <si>
    <t>8.</t>
  </si>
  <si>
    <t>usluge tekućeg i investicijskog održavanja</t>
  </si>
  <si>
    <t>održavanje zgrada</t>
  </si>
  <si>
    <t>održavanje opreme</t>
  </si>
  <si>
    <t>ostale usl.održavanja</t>
  </si>
  <si>
    <t>9.</t>
  </si>
  <si>
    <t>komunalne usluge</t>
  </si>
  <si>
    <t>slivne vode</t>
  </si>
  <si>
    <t>Voda</t>
  </si>
  <si>
    <t>Otpad</t>
  </si>
  <si>
    <t>10.</t>
  </si>
  <si>
    <t>zdravstvene usluge</t>
  </si>
  <si>
    <t>sistematski pregledi</t>
  </si>
  <si>
    <t>ostale zdr. Usluge</t>
  </si>
  <si>
    <t>11.</t>
  </si>
  <si>
    <t>računalne usluge</t>
  </si>
  <si>
    <t xml:space="preserve">ostale računalne usluge </t>
  </si>
  <si>
    <t>12.</t>
  </si>
  <si>
    <t xml:space="preserve">ostali rashodi  poslovanja </t>
  </si>
  <si>
    <t xml:space="preserve">ostali rashodi </t>
  </si>
  <si>
    <t>13.</t>
  </si>
  <si>
    <t>14.</t>
  </si>
  <si>
    <t>ukupno:</t>
  </si>
  <si>
    <t>decentralizirana sredstva</t>
  </si>
  <si>
    <t>PLAN NABAVE ZA 2023 GODINU</t>
  </si>
  <si>
    <t>str.2</t>
  </si>
  <si>
    <t>OSTALI IZVORI</t>
  </si>
  <si>
    <t>Izvor financiranja</t>
  </si>
  <si>
    <t>15.</t>
  </si>
  <si>
    <t>rashodi za zaposlene</t>
  </si>
  <si>
    <t>bruto plaće</t>
  </si>
  <si>
    <t>POMOĆI -PK (MZOŠ)</t>
  </si>
  <si>
    <t>doprinosi</t>
  </si>
  <si>
    <t>naknade ( prijevoz,teren i odv.život)</t>
  </si>
  <si>
    <t>16.</t>
  </si>
  <si>
    <t>materijal , udžbenici</t>
  </si>
  <si>
    <t xml:space="preserve">udžbenici </t>
  </si>
  <si>
    <t>knjige za školsku knjižnicu</t>
  </si>
  <si>
    <t>17.</t>
  </si>
  <si>
    <t>namirnice za školsku kuhinju</t>
  </si>
  <si>
    <t xml:space="preserve">participacija </t>
  </si>
  <si>
    <t>POSEBNE NAMJENE/PRIHODI PK</t>
  </si>
  <si>
    <t>MIN.ZA DEM.I MLADE</t>
  </si>
  <si>
    <t>sufinanciranje SMŽ</t>
  </si>
  <si>
    <t>SMŽ/OPĆI PRIHODI I PRIMICI</t>
  </si>
  <si>
    <t>18.</t>
  </si>
  <si>
    <t>materijal  i energija</t>
  </si>
  <si>
    <t>uredski i ostali materijali UZ</t>
  </si>
  <si>
    <t>VLASTITI PRIHODI UZ</t>
  </si>
  <si>
    <t>19.</t>
  </si>
  <si>
    <t>ostali rashodi</t>
  </si>
  <si>
    <t xml:space="preserve">osiguranje učenika </t>
  </si>
  <si>
    <t xml:space="preserve"> PRIHODI ZA POSEBNE NAMJENE/PK</t>
  </si>
  <si>
    <t>20.</t>
  </si>
  <si>
    <t xml:space="preserve">materijal i energija </t>
  </si>
  <si>
    <t xml:space="preserve">materijal </t>
  </si>
  <si>
    <t>OPĆINA DVOR/PK</t>
  </si>
  <si>
    <t>21.</t>
  </si>
  <si>
    <t xml:space="preserve">usluge </t>
  </si>
  <si>
    <t xml:space="preserve">škola u prirodi </t>
  </si>
  <si>
    <t>ostalo</t>
  </si>
  <si>
    <t>22.</t>
  </si>
  <si>
    <t>ostali nespomenuti rashodi posl.</t>
  </si>
  <si>
    <t>23.</t>
  </si>
  <si>
    <t>MEĐ.SURADNJA/POMOĆI PK</t>
  </si>
  <si>
    <t>24.</t>
  </si>
  <si>
    <t>ulaganja u objekte  škostva</t>
  </si>
  <si>
    <t xml:space="preserve">ulaganja u  objekte </t>
  </si>
  <si>
    <t>usluge tek.i inv.odž.</t>
  </si>
  <si>
    <t>knjige</t>
  </si>
  <si>
    <t>25.</t>
  </si>
  <si>
    <t>zajedno do inkluzivnog obrazovanja/POMOĆNICI U NASTAVI</t>
  </si>
  <si>
    <t>MZOŠ/POMOĆI  PK</t>
  </si>
  <si>
    <t xml:space="preserve">obrazovanja </t>
  </si>
  <si>
    <t>liječnički pregledi</t>
  </si>
  <si>
    <t>26.</t>
  </si>
  <si>
    <t>materijal  i sirovine</t>
  </si>
  <si>
    <t xml:space="preserve">VLASTITI PRIHODI </t>
  </si>
  <si>
    <t>str.3</t>
  </si>
  <si>
    <t>Ravnateljica:</t>
  </si>
  <si>
    <t xml:space="preserve">Matea Sokač Terešak, dipl.uč. </t>
  </si>
  <si>
    <t>27.</t>
  </si>
  <si>
    <t>28.</t>
  </si>
  <si>
    <t xml:space="preserve">Oprema za ostale namjene </t>
  </si>
  <si>
    <t>konvekcijska pećnica za školsku kuhinju</t>
  </si>
  <si>
    <t>oprema za kuhinji, sitan inventar</t>
  </si>
  <si>
    <t xml:space="preserve">energija, materijal </t>
  </si>
  <si>
    <t xml:space="preserve">SMŽ-opći prihodi osnovne škole </t>
  </si>
  <si>
    <t>OPĆI PRIHODI OSNOVNE ŠKOLE</t>
  </si>
  <si>
    <t xml:space="preserve">ostali rashodi poslovanja </t>
  </si>
  <si>
    <t>članarine</t>
  </si>
  <si>
    <t xml:space="preserve">ostali nespomenuti rashodi poslovanja </t>
  </si>
  <si>
    <t>sufinanciranje MZO</t>
  </si>
  <si>
    <t>sitan inventar</t>
  </si>
  <si>
    <t>SMŽ-POMOĆI</t>
  </si>
  <si>
    <t>________________________</t>
  </si>
  <si>
    <t xml:space="preserve"> voće za školsku kuhinju</t>
  </si>
  <si>
    <t>OPĆINA DVOR /PK</t>
  </si>
  <si>
    <t>zdravi kutak/sufinanciranje voća</t>
  </si>
  <si>
    <t xml:space="preserve">                                               Na temelju članka 28. Zakona o javnoj nabavi (NN.br. 120/16.) i članka 58. Statuta škole,Školski odbor  OSNOVNE ŠKOLE DVOR, usvojio je izmjene  plana nabave za 2023. godinu na sjednici  održanoj dana 29.03.2023. godine.KLASA:602-02/22-01/97; UR BROJ:2176-45-06-22</t>
  </si>
  <si>
    <t xml:space="preserve">ostali rashodi projekata </t>
  </si>
  <si>
    <t>Obrada :Slavica  Leci,  28.03.2023.</t>
  </si>
  <si>
    <t>oprema za kuhinji, zamrzivač</t>
  </si>
  <si>
    <t>29.</t>
  </si>
  <si>
    <t xml:space="preserve">POMOĆU PK-DONACIJE  </t>
  </si>
  <si>
    <t xml:space="preserve">DNEVNICE </t>
  </si>
  <si>
    <t>DNEVNICE</t>
  </si>
  <si>
    <t>POMOĆI PK-SPORTSKI SAVEZ SMŽ</t>
  </si>
  <si>
    <r>
      <rPr>
        <b/>
        <sz val="12"/>
        <color theme="1"/>
        <rFont val="Arial"/>
        <family val="2"/>
        <charset val="238"/>
      </rPr>
      <t>Obrazloženje plana nabave</t>
    </r>
    <r>
      <rPr>
        <sz val="12"/>
        <color theme="1"/>
        <rFont val="Arial"/>
        <family val="2"/>
        <charset val="238"/>
      </rPr>
      <t xml:space="preserve"> :za materijale i usluge  koji se nabavljaju kontinuirano , sklopljeni su ugovori,  koji  se nalaze u tajništvu škole. Materijali koje  škola nabavlja sporadično, nepredviđene  usluge  i slično, nabavljaju se putem  upita/ponude/narudžbenice. U prvom dijelu tablice su  troškovi  redovnog poslovanja škole, financiranji  od strane osnivača SMŽ, u iznosu od  24.917,00 Eur-a sredstava.   U drugom dijelu  su  ostali troškovi: troškovi vezani za zaposlenike, natjecanja, školsku kuhinju,  školu u prirodi,  funkcioniranje učeničke zadruge  te troškovi nabavke udženika .U koloni</t>
    </r>
    <r>
      <rPr>
        <b/>
        <sz val="12"/>
        <color theme="1"/>
        <rFont val="Arial"/>
        <family val="2"/>
        <charset val="238"/>
      </rPr>
      <t xml:space="preserve"> Izvor financiranja</t>
    </r>
    <r>
      <rPr>
        <sz val="12"/>
        <color theme="1"/>
        <rFont val="Arial"/>
        <family val="2"/>
        <charset val="238"/>
      </rPr>
      <t>, vidljivo  je iz kojih sredstava se pojedini trošak  financira.Planirano finaciranje školske kuhinje iz dva izvora  (EU  projekt preko osnivača SMŽ i  Općina Dvor,  promijenjeno je na način da umjesto općine Dvor, preostale  obroke   i razliku  cijene do 1,33E iz FEAD projekta  financira  MZO, a transfer se vrši preko SMŽ. Kako  Općina Dvor više ne financira školsku kuhinju, na naš prijedlog  pristali su financirati  svježe i suho voće, 3 puta  tjedno za sve učenike,  po geslom " Zdravi kutak ".  Prema planu nabave za 2023.a sukladno članku  12. stavak 1 . Zakona o javnoj nabavi, za nabavu roba i usluga manjih  od 26 544,56Eura ( 200.000 kn), te za radove  čija je procijenjena vrijednost manja od 66 361,40 Eura (500.000. kn) , nema obveze  za  primjenom postupaka javne nabave. Ukupna sredstva za  2023.godinu planirana su u iznosu od 817.391,27  Eur-a. , od toga su decentralizirana sredstva osnovača, SMŽ , planirana u iznosu od  24.917,00 Eur-a.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</si>
</sst>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9">
    <xf numFmtId="0" fontId="0" fillId="0" borderId="0" xfId="0"/>
    <xf numFmtId="0" fontId="4" fillId="0" borderId="0" xfId="0" applyFont="1"/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/>
    <xf numFmtId="0" fontId="0" fillId="2" borderId="0" xfId="0" applyFill="1"/>
    <xf numFmtId="0" fontId="1" fillId="2" borderId="13" xfId="0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/>
    <xf numFmtId="0" fontId="4" fillId="2" borderId="0" xfId="0" applyFont="1" applyFill="1"/>
    <xf numFmtId="0" fontId="2" fillId="2" borderId="2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8" fillId="2" borderId="0" xfId="0" applyFont="1" applyFill="1"/>
    <xf numFmtId="0" fontId="8" fillId="0" borderId="0" xfId="0" applyFont="1"/>
    <xf numFmtId="3" fontId="8" fillId="2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0" fillId="2" borderId="42" xfId="0" applyFill="1" applyBorder="1" applyAlignment="1">
      <alignment vertical="center" wrapText="1"/>
    </xf>
    <xf numFmtId="0" fontId="0" fillId="2" borderId="24" xfId="0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vertical="center" wrapText="1"/>
    </xf>
    <xf numFmtId="3" fontId="0" fillId="2" borderId="0" xfId="0" applyNumberFormat="1" applyFill="1"/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5" xfId="0" applyNumberFormat="1" applyFont="1" applyFill="1" applyBorder="1" applyAlignment="1">
      <alignment horizontal="right" vertical="center" wrapText="1"/>
    </xf>
    <xf numFmtId="3" fontId="2" fillId="2" borderId="49" xfId="0" applyNumberFormat="1" applyFont="1" applyFill="1" applyBorder="1" applyAlignment="1">
      <alignment horizontal="right" vertical="center" wrapText="1"/>
    </xf>
    <xf numFmtId="3" fontId="9" fillId="2" borderId="25" xfId="0" applyNumberFormat="1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7" fillId="2" borderId="0" xfId="0" applyFont="1" applyFill="1"/>
    <xf numFmtId="4" fontId="1" fillId="2" borderId="6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right" vertical="center" wrapText="1"/>
    </xf>
    <xf numFmtId="0" fontId="1" fillId="2" borderId="45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" fillId="2" borderId="24" xfId="0" applyFont="1" applyFill="1" applyBorder="1" applyAlignment="1">
      <alignment vertical="center" wrapText="1"/>
    </xf>
    <xf numFmtId="0" fontId="0" fillId="2" borderId="23" xfId="0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right" vertical="center" wrapText="1"/>
    </xf>
    <xf numFmtId="4" fontId="1" fillId="2" borderId="20" xfId="0" applyNumberFormat="1" applyFont="1" applyFill="1" applyBorder="1" applyAlignment="1">
      <alignment horizontal="right" vertical="center" wrapText="1"/>
    </xf>
    <xf numFmtId="4" fontId="1" fillId="2" borderId="49" xfId="0" applyNumberFormat="1" applyFont="1" applyFill="1" applyBorder="1" applyAlignment="1">
      <alignment horizontal="right" vertical="center" wrapText="1"/>
    </xf>
    <xf numFmtId="4" fontId="0" fillId="2" borderId="20" xfId="0" applyNumberForma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63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2" fillId="2" borderId="60" xfId="0" applyFont="1" applyFill="1" applyBorder="1" applyAlignment="1">
      <alignment horizontal="right" vertical="center" wrapText="1"/>
    </xf>
    <xf numFmtId="0" fontId="2" fillId="2" borderId="48" xfId="0" applyFont="1" applyFill="1" applyBorder="1" applyAlignment="1">
      <alignment horizontal="right" vertical="center" wrapText="1"/>
    </xf>
    <xf numFmtId="0" fontId="2" fillId="2" borderId="39" xfId="0" applyFont="1" applyFill="1" applyBorder="1" applyAlignment="1">
      <alignment horizontal="right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37" xfId="0" applyFont="1" applyFill="1" applyBorder="1" applyAlignment="1">
      <alignment vertical="center" wrapText="1"/>
    </xf>
    <xf numFmtId="3" fontId="2" fillId="2" borderId="21" xfId="0" applyNumberFormat="1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51" xfId="0" applyNumberFormat="1" applyFont="1" applyFill="1" applyBorder="1" applyAlignment="1">
      <alignment vertical="center" wrapText="1"/>
    </xf>
    <xf numFmtId="3" fontId="2" fillId="2" borderId="32" xfId="0" applyNumberFormat="1" applyFont="1" applyFill="1" applyBorder="1" applyAlignment="1">
      <alignment vertical="center" wrapText="1"/>
    </xf>
    <xf numFmtId="3" fontId="2" fillId="2" borderId="39" xfId="0" applyNumberFormat="1" applyFont="1" applyFill="1" applyBorder="1" applyAlignment="1">
      <alignment vertical="center" wrapText="1"/>
    </xf>
    <xf numFmtId="3" fontId="2" fillId="2" borderId="32" xfId="0" applyNumberFormat="1" applyFont="1" applyFill="1" applyBorder="1" applyAlignment="1">
      <alignment horizontal="right" vertical="center" wrapText="1"/>
    </xf>
    <xf numFmtId="3" fontId="2" fillId="2" borderId="60" xfId="0" applyNumberFormat="1" applyFont="1" applyFill="1" applyBorder="1" applyAlignment="1">
      <alignment horizontal="right" vertical="center" wrapText="1"/>
    </xf>
    <xf numFmtId="3" fontId="2" fillId="2" borderId="48" xfId="0" applyNumberFormat="1" applyFont="1" applyFill="1" applyBorder="1" applyAlignment="1">
      <alignment horizontal="right" vertical="center" wrapText="1"/>
    </xf>
    <xf numFmtId="3" fontId="2" fillId="2" borderId="61" xfId="0" applyNumberFormat="1" applyFont="1" applyFill="1" applyBorder="1" applyAlignment="1">
      <alignment vertical="center" wrapText="1"/>
    </xf>
    <xf numFmtId="3" fontId="2" fillId="2" borderId="33" xfId="0" applyNumberFormat="1" applyFont="1" applyFill="1" applyBorder="1" applyAlignment="1">
      <alignment vertical="center" wrapText="1"/>
    </xf>
    <xf numFmtId="3" fontId="2" fillId="2" borderId="47" xfId="0" applyNumberFormat="1" applyFont="1" applyFill="1" applyBorder="1" applyAlignment="1">
      <alignment vertical="center" wrapText="1"/>
    </xf>
    <xf numFmtId="3" fontId="2" fillId="2" borderId="38" xfId="0" applyNumberFormat="1" applyFont="1" applyFill="1" applyBorder="1" applyAlignment="1">
      <alignment vertical="center" wrapText="1"/>
    </xf>
    <xf numFmtId="3" fontId="0" fillId="2" borderId="33" xfId="0" applyNumberFormat="1" applyFill="1" applyBorder="1" applyAlignment="1">
      <alignment vertical="center" wrapText="1"/>
    </xf>
    <xf numFmtId="3" fontId="0" fillId="2" borderId="64" xfId="0" applyNumberFormat="1" applyFill="1" applyBorder="1" applyAlignment="1">
      <alignment vertical="center" wrapText="1"/>
    </xf>
    <xf numFmtId="3" fontId="0" fillId="2" borderId="42" xfId="0" applyNumberFormat="1" applyFill="1" applyBorder="1" applyAlignment="1">
      <alignment vertical="center" wrapText="1"/>
    </xf>
    <xf numFmtId="3" fontId="2" fillId="2" borderId="60" xfId="0" applyNumberFormat="1" applyFont="1" applyFill="1" applyBorder="1" applyAlignment="1">
      <alignment vertical="center" wrapText="1"/>
    </xf>
    <xf numFmtId="3" fontId="1" fillId="2" borderId="57" xfId="0" applyNumberFormat="1" applyFont="1" applyFill="1" applyBorder="1" applyAlignment="1">
      <alignment vertical="center" wrapText="1"/>
    </xf>
    <xf numFmtId="3" fontId="1" fillId="2" borderId="61" xfId="0" applyNumberFormat="1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3" fontId="0" fillId="2" borderId="30" xfId="0" applyNumberFormat="1" applyFill="1" applyBorder="1" applyAlignment="1">
      <alignment vertical="center" wrapText="1"/>
    </xf>
    <xf numFmtId="3" fontId="0" fillId="2" borderId="24" xfId="0" applyNumberForma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" fontId="2" fillId="2" borderId="18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19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58" xfId="0" applyNumberFormat="1" applyFont="1" applyFill="1" applyBorder="1" applyAlignment="1">
      <alignment horizontal="right"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4" fontId="2" fillId="2" borderId="25" xfId="0" applyNumberFormat="1" applyFont="1" applyFill="1" applyBorder="1" applyAlignment="1">
      <alignment horizontal="right" vertical="center" wrapText="1"/>
    </xf>
    <xf numFmtId="4" fontId="2" fillId="2" borderId="52" xfId="0" applyNumberFormat="1" applyFont="1" applyFill="1" applyBorder="1" applyAlignment="1">
      <alignment horizontal="right" vertical="center" wrapText="1"/>
    </xf>
    <xf numFmtId="4" fontId="2" fillId="2" borderId="20" xfId="0" applyNumberFormat="1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left" vertical="center"/>
    </xf>
    <xf numFmtId="3" fontId="2" fillId="2" borderId="23" xfId="0" applyNumberFormat="1" applyFont="1" applyFill="1" applyBorder="1" applyAlignment="1">
      <alignment vertical="center" wrapText="1"/>
    </xf>
    <xf numFmtId="3" fontId="1" fillId="2" borderId="26" xfId="0" applyNumberFormat="1" applyFont="1" applyFill="1" applyBorder="1" applyAlignment="1">
      <alignment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9" fontId="2" fillId="2" borderId="22" xfId="1" applyFont="1" applyFill="1" applyBorder="1" applyAlignment="1">
      <alignment horizontal="center" vertical="center" wrapText="1"/>
    </xf>
    <xf numFmtId="9" fontId="2" fillId="2" borderId="29" xfId="1" applyFont="1" applyFill="1" applyBorder="1" applyAlignment="1">
      <alignment horizontal="center" vertical="center" wrapText="1"/>
    </xf>
    <xf numFmtId="9" fontId="2" fillId="2" borderId="26" xfId="1" applyFont="1" applyFill="1" applyBorder="1" applyAlignment="1">
      <alignment horizontal="center" vertical="center" wrapText="1"/>
    </xf>
    <xf numFmtId="3" fontId="3" fillId="2" borderId="26" xfId="0" applyNumberFormat="1" applyFont="1" applyFill="1" applyBorder="1" applyAlignment="1">
      <alignment horizontal="right" vertical="center" wrapText="1"/>
    </xf>
    <xf numFmtId="4" fontId="2" fillId="2" borderId="27" xfId="0" applyNumberFormat="1" applyFont="1" applyFill="1" applyBorder="1" applyAlignment="1">
      <alignment vertical="center" wrapText="1"/>
    </xf>
    <xf numFmtId="4" fontId="2" fillId="2" borderId="28" xfId="0" applyNumberFormat="1" applyFont="1" applyFill="1" applyBorder="1" applyAlignment="1">
      <alignment vertical="center" wrapText="1"/>
    </xf>
    <xf numFmtId="4" fontId="2" fillId="2" borderId="24" xfId="0" applyNumberFormat="1" applyFont="1" applyFill="1" applyBorder="1" applyAlignment="1">
      <alignment vertical="center" wrapText="1"/>
    </xf>
    <xf numFmtId="4" fontId="2" fillId="2" borderId="22" xfId="0" applyNumberFormat="1" applyFont="1" applyFill="1" applyBorder="1" applyAlignment="1">
      <alignment vertical="center" wrapText="1"/>
    </xf>
    <xf numFmtId="4" fontId="2" fillId="2" borderId="30" xfId="0" applyNumberFormat="1" applyFont="1" applyFill="1" applyBorder="1" applyAlignment="1">
      <alignment vertical="center" wrapText="1"/>
    </xf>
    <xf numFmtId="4" fontId="2" fillId="2" borderId="29" xfId="0" applyNumberFormat="1" applyFont="1" applyFill="1" applyBorder="1" applyAlignment="1">
      <alignment vertical="center" wrapText="1"/>
    </xf>
    <xf numFmtId="4" fontId="2" fillId="2" borderId="2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2" fillId="2" borderId="50" xfId="0" applyFont="1" applyFill="1" applyBorder="1" applyAlignment="1">
      <alignment horizontal="left" vertical="center" wrapText="1"/>
    </xf>
    <xf numFmtId="0" fontId="2" fillId="2" borderId="61" xfId="0" applyFont="1" applyFill="1" applyBorder="1" applyAlignment="1">
      <alignment horizontal="left" vertical="center" wrapText="1"/>
    </xf>
    <xf numFmtId="0" fontId="2" fillId="2" borderId="62" xfId="0" applyFont="1" applyFill="1" applyBorder="1" applyAlignment="1">
      <alignment vertical="center" wrapText="1"/>
    </xf>
    <xf numFmtId="0" fontId="5" fillId="2" borderId="6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6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left" vertical="center" wrapText="1"/>
    </xf>
    <xf numFmtId="3" fontId="2" fillId="2" borderId="40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4" fontId="1" fillId="2" borderId="55" xfId="0" applyNumberFormat="1" applyFont="1" applyFill="1" applyBorder="1" applyAlignment="1">
      <alignment horizontal="right" vertical="center" wrapText="1"/>
    </xf>
    <xf numFmtId="0" fontId="2" fillId="2" borderId="43" xfId="0" applyFont="1" applyFill="1" applyBorder="1" applyAlignment="1">
      <alignment horizontal="right" vertical="center" wrapText="1"/>
    </xf>
    <xf numFmtId="0" fontId="2" fillId="2" borderId="63" xfId="0" applyFont="1" applyFill="1" applyBorder="1" applyAlignment="1">
      <alignment vertical="center" wrapText="1"/>
    </xf>
    <xf numFmtId="3" fontId="2" fillId="2" borderId="56" xfId="0" applyNumberFormat="1" applyFont="1" applyFill="1" applyBorder="1" applyAlignment="1">
      <alignment vertical="center" wrapText="1"/>
    </xf>
    <xf numFmtId="4" fontId="2" fillId="2" borderId="34" xfId="0" applyNumberFormat="1" applyFont="1" applyFill="1" applyBorder="1" applyAlignment="1">
      <alignment horizontal="right" vertical="center" wrapText="1"/>
    </xf>
    <xf numFmtId="4" fontId="2" fillId="2" borderId="55" xfId="0" applyNumberFormat="1" applyFont="1" applyFill="1" applyBorder="1" applyAlignment="1">
      <alignment horizontal="right" vertical="center" wrapText="1"/>
    </xf>
    <xf numFmtId="3" fontId="2" fillId="2" borderId="57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3" fontId="2" fillId="2" borderId="40" xfId="0" applyNumberFormat="1" applyFont="1" applyFill="1" applyBorder="1" applyAlignment="1">
      <alignment horizontal="right" vertical="center" wrapText="1"/>
    </xf>
    <xf numFmtId="3" fontId="2" fillId="2" borderId="42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39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0" fillId="2" borderId="10" xfId="0" applyFill="1" applyBorder="1" applyAlignment="1">
      <alignment horizontal="right" vertical="center" wrapText="1"/>
    </xf>
    <xf numFmtId="0" fontId="0" fillId="2" borderId="24" xfId="0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" fontId="1" fillId="2" borderId="49" xfId="0" applyNumberFormat="1" applyFont="1" applyFill="1" applyBorder="1" applyAlignment="1">
      <alignment horizontal="right" vertical="center" wrapText="1"/>
    </xf>
    <xf numFmtId="4" fontId="1" fillId="2" borderId="20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4" fontId="4" fillId="2" borderId="49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2" borderId="44" xfId="0" applyFont="1" applyFill="1" applyBorder="1" applyAlignment="1">
      <alignment horizontal="right" vertical="center" wrapText="1"/>
    </xf>
    <xf numFmtId="0" fontId="4" fillId="2" borderId="45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3" fontId="1" fillId="2" borderId="37" xfId="0" applyNumberFormat="1" applyFont="1" applyFill="1" applyBorder="1" applyAlignment="1">
      <alignment horizontal="center" vertical="center" wrapText="1"/>
    </xf>
    <xf numFmtId="3" fontId="1" fillId="2" borderId="38" xfId="0" applyNumberFormat="1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2" borderId="44" xfId="0" applyNumberFormat="1" applyFont="1" applyFill="1" applyBorder="1" applyAlignment="1">
      <alignment horizontal="right" vertical="center" wrapText="1"/>
    </xf>
    <xf numFmtId="4" fontId="1" fillId="2" borderId="35" xfId="0" applyNumberFormat="1" applyFont="1" applyFill="1" applyBorder="1" applyAlignment="1">
      <alignment horizontal="right" vertical="center" wrapText="1"/>
    </xf>
    <xf numFmtId="4" fontId="1" fillId="2" borderId="45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4" fontId="1" fillId="2" borderId="22" xfId="0" applyNumberFormat="1" applyFont="1" applyFill="1" applyBorder="1" applyAlignment="1">
      <alignment horizontal="right" vertical="center" wrapText="1"/>
    </xf>
    <xf numFmtId="4" fontId="1" fillId="2" borderId="24" xfId="0" applyNumberFormat="1" applyFont="1" applyFill="1" applyBorder="1" applyAlignment="1">
      <alignment horizontal="right"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1" fillId="2" borderId="45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56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57" xfId="0" applyFill="1" applyBorder="1" applyAlignment="1">
      <alignment horizontal="center" wrapText="1"/>
    </xf>
    <xf numFmtId="0" fontId="0" fillId="2" borderId="58" xfId="0" applyFill="1" applyBorder="1" applyAlignment="1">
      <alignment horizontal="center" wrapText="1"/>
    </xf>
    <xf numFmtId="0" fontId="0" fillId="2" borderId="54" xfId="0" applyFill="1" applyBorder="1" applyAlignment="1">
      <alignment horizontal="center" wrapText="1"/>
    </xf>
    <xf numFmtId="0" fontId="0" fillId="2" borderId="59" xfId="0" applyFill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1" fillId="2" borderId="31" xfId="0" applyFont="1" applyFill="1" applyBorder="1" applyAlignment="1">
      <alignment horizontal="right" vertical="center" wrapText="1"/>
    </xf>
    <xf numFmtId="0" fontId="1" fillId="2" borderId="52" xfId="0" applyFont="1" applyFill="1" applyBorder="1" applyAlignment="1">
      <alignment horizontal="right" vertical="center" wrapText="1"/>
    </xf>
    <xf numFmtId="0" fontId="1" fillId="2" borderId="53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1" fillId="2" borderId="67" xfId="0" applyNumberFormat="1" applyFont="1" applyFill="1" applyBorder="1" applyAlignment="1">
      <alignment horizontal="right" vertical="center" wrapText="1"/>
    </xf>
    <xf numFmtId="4" fontId="1" fillId="2" borderId="68" xfId="0" applyNumberFormat="1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" fontId="4" fillId="2" borderId="67" xfId="0" applyNumberFormat="1" applyFont="1" applyFill="1" applyBorder="1" applyAlignment="1">
      <alignment horizontal="right" vertical="center" wrapText="1"/>
    </xf>
    <xf numFmtId="4" fontId="4" fillId="2" borderId="68" xfId="0" applyNumberFormat="1" applyFont="1" applyFill="1" applyBorder="1" applyAlignment="1">
      <alignment horizontal="right" vertical="center" wrapText="1"/>
    </xf>
    <xf numFmtId="0" fontId="1" fillId="2" borderId="63" xfId="0" applyFont="1" applyFill="1" applyBorder="1" applyAlignment="1">
      <alignment horizontal="right" vertical="center" wrapText="1"/>
    </xf>
    <xf numFmtId="4" fontId="4" fillId="2" borderId="44" xfId="0" applyNumberFormat="1" applyFont="1" applyFill="1" applyBorder="1" applyAlignment="1">
      <alignment horizontal="right" vertical="center" wrapText="1"/>
    </xf>
    <xf numFmtId="4" fontId="4" fillId="2" borderId="35" xfId="0" applyNumberFormat="1" applyFont="1" applyFill="1" applyBorder="1" applyAlignment="1">
      <alignment horizontal="right" vertical="center" wrapText="1"/>
    </xf>
    <xf numFmtId="4" fontId="4" fillId="2" borderId="45" xfId="0" applyNumberFormat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left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right" vertical="center" wrapText="1"/>
    </xf>
    <xf numFmtId="0" fontId="1" fillId="2" borderId="40" xfId="0" applyFont="1" applyFill="1" applyBorder="1" applyAlignment="1">
      <alignment vertical="center" wrapText="1"/>
    </xf>
    <xf numFmtId="0" fontId="0" fillId="2" borderId="41" xfId="0" applyFill="1" applyBorder="1" applyAlignment="1">
      <alignment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tabSelected="1" topLeftCell="A76" zoomScaleNormal="100" workbookViewId="0">
      <selection activeCell="N86" sqref="N86"/>
    </sheetView>
  </sheetViews>
  <sheetFormatPr defaultRowHeight="14.4" x14ac:dyDescent="0.3"/>
  <cols>
    <col min="1" max="1" width="8.5546875" customWidth="1"/>
    <col min="2" max="2" width="9.109375" customWidth="1"/>
    <col min="3" max="3" width="13.88671875" customWidth="1"/>
    <col min="4" max="4" width="29.44140625" customWidth="1"/>
    <col min="5" max="5" width="7.33203125" customWidth="1"/>
    <col min="6" max="6" width="28.5546875" customWidth="1"/>
    <col min="7" max="7" width="9" hidden="1" customWidth="1"/>
    <col min="8" max="8" width="12.109375" customWidth="1"/>
    <col min="9" max="9" width="30.5546875" customWidth="1"/>
    <col min="10" max="10" width="16.6640625" customWidth="1"/>
    <col min="11" max="11" width="10.109375" bestFit="1" customWidth="1"/>
    <col min="12" max="12" width="16.33203125" customWidth="1"/>
    <col min="14" max="14" width="22.44140625" customWidth="1"/>
  </cols>
  <sheetData>
    <row r="1" spans="1:15" x14ac:dyDescent="0.3">
      <c r="A1" s="1" t="s">
        <v>0</v>
      </c>
      <c r="B1" s="1"/>
      <c r="C1" s="1"/>
      <c r="D1" s="1"/>
      <c r="F1" s="1" t="s">
        <v>1</v>
      </c>
      <c r="G1" s="1"/>
      <c r="H1" s="1"/>
      <c r="I1" s="1"/>
      <c r="J1" t="s">
        <v>2</v>
      </c>
    </row>
    <row r="2" spans="1:15" x14ac:dyDescent="0.3">
      <c r="A2" s="1" t="s">
        <v>3</v>
      </c>
      <c r="B2" s="1"/>
      <c r="C2" s="1"/>
      <c r="D2" s="1"/>
      <c r="F2" s="1"/>
      <c r="G2" s="1"/>
      <c r="H2" s="1"/>
      <c r="I2" s="1"/>
    </row>
    <row r="3" spans="1:15" ht="15.75" customHeight="1" x14ac:dyDescent="0.3">
      <c r="A3" s="261" t="s">
        <v>149</v>
      </c>
      <c r="B3" s="262"/>
      <c r="C3" s="262"/>
      <c r="D3" s="262"/>
      <c r="E3" s="262"/>
      <c r="F3" s="262"/>
      <c r="G3" s="262"/>
      <c r="H3" s="262"/>
      <c r="I3" s="262"/>
      <c r="J3" s="263"/>
      <c r="N3" s="2"/>
      <c r="O3" s="2"/>
    </row>
    <row r="4" spans="1:15" ht="15.75" customHeight="1" x14ac:dyDescent="0.3">
      <c r="A4" s="264"/>
      <c r="B4" s="265"/>
      <c r="C4" s="265"/>
      <c r="D4" s="265"/>
      <c r="E4" s="265"/>
      <c r="F4" s="265"/>
      <c r="G4" s="265"/>
      <c r="H4" s="265"/>
      <c r="I4" s="265"/>
      <c r="J4" s="266"/>
      <c r="N4" s="2"/>
      <c r="O4" s="2"/>
    </row>
    <row r="5" spans="1:15" ht="16.5" customHeight="1" x14ac:dyDescent="0.3">
      <c r="A5" s="267"/>
      <c r="B5" s="268"/>
      <c r="C5" s="268"/>
      <c r="D5" s="268"/>
      <c r="E5" s="268"/>
      <c r="F5" s="268"/>
      <c r="G5" s="268"/>
      <c r="H5" s="268"/>
      <c r="I5" s="268"/>
      <c r="J5" s="269"/>
      <c r="M5" s="226"/>
      <c r="N5" s="3"/>
      <c r="O5" s="2"/>
    </row>
    <row r="6" spans="1:15" ht="22.5" customHeight="1" thickBot="1" x14ac:dyDescent="0.35">
      <c r="A6" s="270" t="s">
        <v>4</v>
      </c>
      <c r="B6" s="271"/>
      <c r="C6" s="271"/>
      <c r="D6" s="271"/>
      <c r="E6" s="271"/>
      <c r="F6" s="271"/>
      <c r="G6" s="271"/>
      <c r="H6" s="271"/>
      <c r="I6" s="272"/>
      <c r="J6" s="273"/>
      <c r="M6" s="226"/>
      <c r="N6" s="3"/>
      <c r="O6" s="2"/>
    </row>
    <row r="7" spans="1:15" x14ac:dyDescent="0.3">
      <c r="A7" s="20" t="s">
        <v>5</v>
      </c>
      <c r="B7" s="18" t="s">
        <v>6</v>
      </c>
      <c r="C7" s="281" t="s">
        <v>7</v>
      </c>
      <c r="D7" s="244" t="s">
        <v>8</v>
      </c>
      <c r="E7" s="18" t="s">
        <v>9</v>
      </c>
      <c r="F7" s="244" t="s">
        <v>10</v>
      </c>
      <c r="G7" s="277" t="s">
        <v>11</v>
      </c>
      <c r="H7" s="279" t="s">
        <v>12</v>
      </c>
      <c r="I7" s="195" t="s">
        <v>13</v>
      </c>
      <c r="J7" s="257" t="s">
        <v>14</v>
      </c>
      <c r="M7" s="226"/>
      <c r="N7" s="2"/>
      <c r="O7" s="2"/>
    </row>
    <row r="8" spans="1:15" ht="15" thickBot="1" x14ac:dyDescent="0.35">
      <c r="A8" s="21" t="s">
        <v>15</v>
      </c>
      <c r="B8" s="19" t="s">
        <v>16</v>
      </c>
      <c r="C8" s="282"/>
      <c r="D8" s="245"/>
      <c r="E8" s="19" t="s">
        <v>17</v>
      </c>
      <c r="F8" s="245"/>
      <c r="G8" s="278"/>
      <c r="H8" s="280"/>
      <c r="I8" s="197"/>
      <c r="J8" s="258"/>
      <c r="M8" s="4"/>
      <c r="N8" s="2"/>
      <c r="O8" s="2"/>
    </row>
    <row r="9" spans="1:15" ht="19.5" customHeight="1" x14ac:dyDescent="0.3">
      <c r="A9" s="274" t="s">
        <v>18</v>
      </c>
      <c r="B9" s="241">
        <v>3211</v>
      </c>
      <c r="C9" s="248">
        <v>796</v>
      </c>
      <c r="D9" s="229" t="s">
        <v>19</v>
      </c>
      <c r="E9" s="59">
        <v>32111</v>
      </c>
      <c r="F9" s="168" t="s">
        <v>20</v>
      </c>
      <c r="G9" s="42">
        <v>2500</v>
      </c>
      <c r="H9" s="161">
        <f>G9/7.5345</f>
        <v>331.80702103656512</v>
      </c>
      <c r="I9" s="155" t="s">
        <v>137</v>
      </c>
      <c r="J9" s="146" t="s">
        <v>21</v>
      </c>
      <c r="M9" s="226"/>
      <c r="N9" s="2"/>
      <c r="O9" s="2"/>
    </row>
    <row r="10" spans="1:15" x14ac:dyDescent="0.3">
      <c r="A10" s="275"/>
      <c r="B10" s="242"/>
      <c r="C10" s="254"/>
      <c r="D10" s="246"/>
      <c r="E10" s="125">
        <v>32113</v>
      </c>
      <c r="F10" s="169" t="s">
        <v>22</v>
      </c>
      <c r="G10" s="43"/>
      <c r="H10" s="162">
        <v>200</v>
      </c>
      <c r="I10" s="156" t="s">
        <v>23</v>
      </c>
      <c r="J10" s="67" t="s">
        <v>23</v>
      </c>
      <c r="M10" s="226"/>
      <c r="N10" s="2"/>
      <c r="O10" s="2"/>
    </row>
    <row r="11" spans="1:15" ht="15" thickBot="1" x14ac:dyDescent="0.35">
      <c r="A11" s="276"/>
      <c r="B11" s="243"/>
      <c r="C11" s="249"/>
      <c r="D11" s="247"/>
      <c r="E11" s="126">
        <v>32115</v>
      </c>
      <c r="F11" s="170" t="s">
        <v>24</v>
      </c>
      <c r="G11" s="44">
        <v>1940</v>
      </c>
      <c r="H11" s="163">
        <f>C9-H9-H10</f>
        <v>264.19297896343488</v>
      </c>
      <c r="I11" s="61" t="s">
        <v>23</v>
      </c>
      <c r="J11" s="71" t="s">
        <v>23</v>
      </c>
      <c r="K11" s="5"/>
      <c r="M11" s="226"/>
    </row>
    <row r="12" spans="1:15" ht="15" thickBot="1" x14ac:dyDescent="0.35">
      <c r="A12" s="179" t="s">
        <v>25</v>
      </c>
      <c r="B12" s="180">
        <v>3213</v>
      </c>
      <c r="C12" s="178">
        <v>1327</v>
      </c>
      <c r="D12" s="93" t="s">
        <v>26</v>
      </c>
      <c r="E12" s="131">
        <v>32131</v>
      </c>
      <c r="F12" s="89" t="s">
        <v>27</v>
      </c>
      <c r="G12" s="46">
        <v>8100</v>
      </c>
      <c r="H12" s="161">
        <v>1327</v>
      </c>
      <c r="I12" s="16" t="s">
        <v>23</v>
      </c>
      <c r="J12" s="148" t="s">
        <v>23</v>
      </c>
      <c r="M12" s="226"/>
      <c r="N12" s="5"/>
    </row>
    <row r="13" spans="1:15" ht="18" customHeight="1" x14ac:dyDescent="0.3">
      <c r="A13" s="274" t="s">
        <v>28</v>
      </c>
      <c r="B13" s="241" t="s">
        <v>29</v>
      </c>
      <c r="C13" s="248">
        <v>4199</v>
      </c>
      <c r="D13" s="195" t="s">
        <v>30</v>
      </c>
      <c r="E13" s="59">
        <v>32211</v>
      </c>
      <c r="F13" s="168" t="s">
        <v>31</v>
      </c>
      <c r="G13" s="42">
        <v>6000</v>
      </c>
      <c r="H13" s="164">
        <f t="shared" ref="H13:H15" si="0">G13/7.5345</f>
        <v>796.33685048775624</v>
      </c>
      <c r="I13" s="77" t="s">
        <v>23</v>
      </c>
      <c r="J13" s="38" t="s">
        <v>23</v>
      </c>
      <c r="M13" s="226"/>
    </row>
    <row r="14" spans="1:15" x14ac:dyDescent="0.3">
      <c r="A14" s="275"/>
      <c r="B14" s="242"/>
      <c r="C14" s="254"/>
      <c r="D14" s="197"/>
      <c r="E14" s="125">
        <v>32211</v>
      </c>
      <c r="F14" s="169" t="s">
        <v>32</v>
      </c>
      <c r="G14" s="43">
        <v>7260</v>
      </c>
      <c r="H14" s="162">
        <f t="shared" si="0"/>
        <v>963.56758909018504</v>
      </c>
      <c r="I14" s="156" t="s">
        <v>23</v>
      </c>
      <c r="J14" s="67" t="s">
        <v>23</v>
      </c>
      <c r="M14" s="226"/>
      <c r="N14" s="2"/>
      <c r="O14" s="2"/>
    </row>
    <row r="15" spans="1:15" x14ac:dyDescent="0.3">
      <c r="A15" s="275"/>
      <c r="B15" s="242"/>
      <c r="C15" s="254"/>
      <c r="D15" s="197"/>
      <c r="E15" s="125">
        <v>32211</v>
      </c>
      <c r="F15" s="169" t="s">
        <v>33</v>
      </c>
      <c r="G15" s="43">
        <v>3000</v>
      </c>
      <c r="H15" s="165">
        <f t="shared" si="0"/>
        <v>398.16842524387812</v>
      </c>
      <c r="I15" s="156" t="s">
        <v>23</v>
      </c>
      <c r="J15" s="67" t="s">
        <v>23</v>
      </c>
      <c r="M15" s="226"/>
      <c r="N15" s="2"/>
      <c r="O15" s="2"/>
    </row>
    <row r="16" spans="1:15" ht="18" customHeight="1" thickBot="1" x14ac:dyDescent="0.35">
      <c r="A16" s="276"/>
      <c r="B16" s="243"/>
      <c r="C16" s="249"/>
      <c r="D16" s="205"/>
      <c r="E16" s="126">
        <v>32216</v>
      </c>
      <c r="F16" s="170" t="s">
        <v>34</v>
      </c>
      <c r="G16" s="44">
        <v>15240</v>
      </c>
      <c r="H16" s="163">
        <f>C13-H13-H14-H15</f>
        <v>2040.9271351781808</v>
      </c>
      <c r="I16" s="61" t="s">
        <v>23</v>
      </c>
      <c r="J16" s="71" t="s">
        <v>23</v>
      </c>
      <c r="K16" s="5"/>
      <c r="L16" s="5"/>
      <c r="M16" s="226"/>
      <c r="N16" s="2"/>
      <c r="O16" s="2"/>
    </row>
    <row r="17" spans="1:15" x14ac:dyDescent="0.3">
      <c r="A17" s="227" t="s">
        <v>35</v>
      </c>
      <c r="B17" s="195">
        <v>3223</v>
      </c>
      <c r="C17" s="248">
        <v>4646</v>
      </c>
      <c r="D17" s="288" t="s">
        <v>36</v>
      </c>
      <c r="E17" s="59">
        <v>32231</v>
      </c>
      <c r="F17" s="168" t="s">
        <v>37</v>
      </c>
      <c r="G17" s="42">
        <v>40000</v>
      </c>
      <c r="H17" s="161">
        <f>C17-H18</f>
        <v>4486.7326299024489</v>
      </c>
      <c r="I17" s="77" t="s">
        <v>23</v>
      </c>
      <c r="J17" s="38" t="s">
        <v>23</v>
      </c>
      <c r="M17" s="4"/>
      <c r="N17" s="2"/>
      <c r="O17" s="2"/>
    </row>
    <row r="18" spans="1:15" ht="18.75" customHeight="1" thickBot="1" x14ac:dyDescent="0.35">
      <c r="A18" s="251"/>
      <c r="B18" s="196"/>
      <c r="C18" s="249"/>
      <c r="D18" s="289"/>
      <c r="E18" s="61">
        <v>32239</v>
      </c>
      <c r="F18" s="171" t="s">
        <v>38</v>
      </c>
      <c r="G18" s="44">
        <v>1200</v>
      </c>
      <c r="H18" s="163">
        <f t="shared" ref="H18" si="1">G18/7.5345</f>
        <v>159.26737009755126</v>
      </c>
      <c r="I18" s="61" t="s">
        <v>23</v>
      </c>
      <c r="J18" s="71" t="s">
        <v>23</v>
      </c>
      <c r="K18" s="5"/>
      <c r="M18" s="226"/>
      <c r="N18" s="2"/>
      <c r="O18" s="2"/>
    </row>
    <row r="19" spans="1:15" ht="18.75" customHeight="1" x14ac:dyDescent="0.3">
      <c r="A19" s="227" t="s">
        <v>39</v>
      </c>
      <c r="B19" s="241">
        <v>3224</v>
      </c>
      <c r="C19" s="248">
        <v>2256</v>
      </c>
      <c r="D19" s="252" t="s">
        <v>40</v>
      </c>
      <c r="E19" s="64">
        <v>3224</v>
      </c>
      <c r="F19" s="49" t="s">
        <v>41</v>
      </c>
      <c r="G19" s="42">
        <v>0</v>
      </c>
      <c r="H19" s="161">
        <f>G19/7.5345</f>
        <v>0</v>
      </c>
      <c r="I19" s="77" t="s">
        <v>23</v>
      </c>
      <c r="J19" s="38" t="s">
        <v>23</v>
      </c>
      <c r="M19" s="226"/>
      <c r="N19" s="2"/>
      <c r="O19" s="2"/>
    </row>
    <row r="20" spans="1:15" ht="18.75" customHeight="1" thickBot="1" x14ac:dyDescent="0.35">
      <c r="A20" s="251"/>
      <c r="B20" s="243"/>
      <c r="C20" s="249"/>
      <c r="D20" s="253"/>
      <c r="E20" s="63">
        <v>3224</v>
      </c>
      <c r="F20" s="172" t="s">
        <v>42</v>
      </c>
      <c r="G20" s="45">
        <v>17000</v>
      </c>
      <c r="H20" s="165">
        <v>2256</v>
      </c>
      <c r="I20" s="61" t="s">
        <v>23</v>
      </c>
      <c r="J20" s="71" t="s">
        <v>23</v>
      </c>
      <c r="K20" s="5"/>
      <c r="M20" s="226"/>
      <c r="N20" s="2"/>
      <c r="O20" s="2"/>
    </row>
    <row r="21" spans="1:15" ht="16.5" customHeight="1" thickBot="1" x14ac:dyDescent="0.35">
      <c r="A21" s="179" t="s">
        <v>43</v>
      </c>
      <c r="B21" s="93">
        <v>3227</v>
      </c>
      <c r="C21" s="178">
        <f>H21</f>
        <v>0</v>
      </c>
      <c r="D21" s="94" t="s">
        <v>44</v>
      </c>
      <c r="E21" s="16">
        <v>3227</v>
      </c>
      <c r="F21" s="173" t="s">
        <v>45</v>
      </c>
      <c r="G21" s="46">
        <v>0</v>
      </c>
      <c r="H21" s="161">
        <f t="shared" ref="H21:H25" si="2">G21/7.5345</f>
        <v>0</v>
      </c>
      <c r="I21" s="16" t="s">
        <v>23</v>
      </c>
      <c r="J21" s="148" t="s">
        <v>23</v>
      </c>
      <c r="M21" s="226"/>
      <c r="N21" s="2"/>
      <c r="O21" s="2"/>
    </row>
    <row r="22" spans="1:15" x14ac:dyDescent="0.3">
      <c r="A22" s="227" t="s">
        <v>46</v>
      </c>
      <c r="B22" s="195">
        <v>3231</v>
      </c>
      <c r="C22" s="248">
        <v>1593</v>
      </c>
      <c r="D22" s="213" t="s">
        <v>47</v>
      </c>
      <c r="E22" s="59">
        <v>32311</v>
      </c>
      <c r="F22" s="168" t="s">
        <v>48</v>
      </c>
      <c r="G22" s="42">
        <v>11800</v>
      </c>
      <c r="H22" s="161">
        <f>C22-H23</f>
        <v>1460.2771915853739</v>
      </c>
      <c r="I22" s="77" t="s">
        <v>23</v>
      </c>
      <c r="J22" s="146"/>
      <c r="M22" s="226"/>
      <c r="N22" s="2"/>
      <c r="O22" s="2"/>
    </row>
    <row r="23" spans="1:15" ht="15" thickBot="1" x14ac:dyDescent="0.35">
      <c r="A23" s="251"/>
      <c r="B23" s="196"/>
      <c r="C23" s="249"/>
      <c r="D23" s="255"/>
      <c r="E23" s="126">
        <v>32319</v>
      </c>
      <c r="F23" s="170" t="s">
        <v>49</v>
      </c>
      <c r="G23" s="44">
        <v>1000</v>
      </c>
      <c r="H23" s="165">
        <f t="shared" si="2"/>
        <v>132.72280841462606</v>
      </c>
      <c r="I23" s="61" t="s">
        <v>23</v>
      </c>
      <c r="J23" s="71" t="s">
        <v>23</v>
      </c>
      <c r="K23" s="5"/>
      <c r="M23" s="226"/>
      <c r="N23" s="3"/>
      <c r="O23" s="2"/>
    </row>
    <row r="24" spans="1:15" x14ac:dyDescent="0.3">
      <c r="A24" s="227" t="s">
        <v>50</v>
      </c>
      <c r="B24" s="195">
        <v>3232</v>
      </c>
      <c r="C24" s="248">
        <v>2787</v>
      </c>
      <c r="D24" s="195" t="s">
        <v>51</v>
      </c>
      <c r="E24" s="59">
        <v>32321</v>
      </c>
      <c r="F24" s="168" t="s">
        <v>52</v>
      </c>
      <c r="G24" s="42">
        <v>2000</v>
      </c>
      <c r="H24" s="161">
        <f>C24-H25</f>
        <v>265.26664012210495</v>
      </c>
      <c r="I24" s="77" t="s">
        <v>23</v>
      </c>
      <c r="J24" s="38" t="s">
        <v>23</v>
      </c>
      <c r="M24" s="226"/>
      <c r="N24" s="2"/>
      <c r="O24" s="2"/>
    </row>
    <row r="25" spans="1:15" x14ac:dyDescent="0.3">
      <c r="A25" s="250"/>
      <c r="B25" s="214"/>
      <c r="C25" s="254"/>
      <c r="D25" s="197"/>
      <c r="E25" s="125">
        <v>32322</v>
      </c>
      <c r="F25" s="169" t="s">
        <v>53</v>
      </c>
      <c r="G25" s="43">
        <v>19000</v>
      </c>
      <c r="H25" s="165">
        <f t="shared" si="2"/>
        <v>2521.7333598778951</v>
      </c>
      <c r="I25" s="156" t="s">
        <v>23</v>
      </c>
      <c r="J25" s="67" t="s">
        <v>23</v>
      </c>
      <c r="M25" s="226"/>
      <c r="N25" s="2"/>
      <c r="O25" s="2"/>
    </row>
    <row r="26" spans="1:15" ht="17.25" customHeight="1" thickBot="1" x14ac:dyDescent="0.35">
      <c r="A26" s="228"/>
      <c r="B26" s="255"/>
      <c r="C26" s="249"/>
      <c r="D26" s="205"/>
      <c r="E26" s="126">
        <v>32329</v>
      </c>
      <c r="F26" s="170" t="s">
        <v>54</v>
      </c>
      <c r="G26" s="44">
        <v>0</v>
      </c>
      <c r="H26" s="166"/>
      <c r="I26" s="61" t="s">
        <v>23</v>
      </c>
      <c r="J26" s="71" t="s">
        <v>23</v>
      </c>
      <c r="K26" s="5"/>
      <c r="M26" s="226"/>
      <c r="N26" s="2"/>
      <c r="O26" s="2"/>
    </row>
    <row r="27" spans="1:15" x14ac:dyDescent="0.3">
      <c r="A27" s="227" t="s">
        <v>55</v>
      </c>
      <c r="B27" s="229">
        <v>3234</v>
      </c>
      <c r="C27" s="248">
        <v>1593</v>
      </c>
      <c r="D27" s="195" t="s">
        <v>56</v>
      </c>
      <c r="E27" s="59">
        <v>32340</v>
      </c>
      <c r="F27" s="168" t="s">
        <v>57</v>
      </c>
      <c r="G27" s="42">
        <v>2800</v>
      </c>
      <c r="H27" s="161">
        <f t="shared" ref="H27:H31" si="3">G27/7.5345</f>
        <v>371.62386356095294</v>
      </c>
      <c r="I27" s="77" t="s">
        <v>23</v>
      </c>
      <c r="J27" s="38" t="s">
        <v>23</v>
      </c>
      <c r="M27" s="226"/>
      <c r="N27" s="2"/>
      <c r="O27" s="2"/>
    </row>
    <row r="28" spans="1:15" x14ac:dyDescent="0.3">
      <c r="A28" s="250"/>
      <c r="B28" s="256"/>
      <c r="C28" s="254"/>
      <c r="D28" s="197"/>
      <c r="E28" s="125">
        <v>32341</v>
      </c>
      <c r="F28" s="169" t="s">
        <v>58</v>
      </c>
      <c r="G28" s="43">
        <v>6300</v>
      </c>
      <c r="H28" s="162">
        <f>C27-H29-H27</f>
        <v>796.66314951224376</v>
      </c>
      <c r="I28" s="156" t="s">
        <v>23</v>
      </c>
      <c r="J28" s="67" t="s">
        <v>23</v>
      </c>
      <c r="M28" s="226"/>
      <c r="N28" s="2"/>
      <c r="O28" s="2"/>
    </row>
    <row r="29" spans="1:15" ht="15" thickBot="1" x14ac:dyDescent="0.35">
      <c r="A29" s="228"/>
      <c r="B29" s="230"/>
      <c r="C29" s="249"/>
      <c r="D29" s="205"/>
      <c r="E29" s="126">
        <v>32342</v>
      </c>
      <c r="F29" s="170" t="s">
        <v>59</v>
      </c>
      <c r="G29" s="44">
        <v>3200</v>
      </c>
      <c r="H29" s="163">
        <f t="shared" si="3"/>
        <v>424.71298692680335</v>
      </c>
      <c r="I29" s="61" t="s">
        <v>23</v>
      </c>
      <c r="J29" s="71" t="s">
        <v>23</v>
      </c>
      <c r="M29" s="4"/>
      <c r="N29" s="2"/>
      <c r="O29" s="2"/>
    </row>
    <row r="30" spans="1:15" x14ac:dyDescent="0.3">
      <c r="A30" s="227" t="s">
        <v>60</v>
      </c>
      <c r="B30" s="229">
        <v>3236</v>
      </c>
      <c r="C30" s="248">
        <v>929</v>
      </c>
      <c r="D30" s="213" t="s">
        <v>61</v>
      </c>
      <c r="E30" s="59">
        <v>32361</v>
      </c>
      <c r="F30" s="168" t="s">
        <v>62</v>
      </c>
      <c r="G30" s="42">
        <v>7000</v>
      </c>
      <c r="H30" s="161">
        <v>929</v>
      </c>
      <c r="I30" s="157" t="s">
        <v>23</v>
      </c>
      <c r="J30" s="38" t="s">
        <v>23</v>
      </c>
      <c r="M30" s="226"/>
      <c r="N30" s="3"/>
      <c r="O30" s="3"/>
    </row>
    <row r="31" spans="1:15" ht="15" thickBot="1" x14ac:dyDescent="0.35">
      <c r="A31" s="228"/>
      <c r="B31" s="230"/>
      <c r="C31" s="249"/>
      <c r="D31" s="205"/>
      <c r="E31" s="126">
        <v>32369</v>
      </c>
      <c r="F31" s="170" t="s">
        <v>63</v>
      </c>
      <c r="G31" s="44">
        <v>0</v>
      </c>
      <c r="H31" s="163">
        <f t="shared" si="3"/>
        <v>0</v>
      </c>
      <c r="I31" s="158" t="s">
        <v>23</v>
      </c>
      <c r="J31" s="71" t="s">
        <v>23</v>
      </c>
      <c r="K31" s="5"/>
      <c r="M31" s="226"/>
      <c r="N31" s="2"/>
      <c r="O31" s="3"/>
    </row>
    <row r="32" spans="1:15" ht="15" thickBot="1" x14ac:dyDescent="0.35">
      <c r="A32" s="179" t="s">
        <v>64</v>
      </c>
      <c r="B32" s="93">
        <v>3238</v>
      </c>
      <c r="C32" s="178">
        <v>2124</v>
      </c>
      <c r="D32" s="93" t="s">
        <v>65</v>
      </c>
      <c r="E32" s="131">
        <v>32389</v>
      </c>
      <c r="F32" s="89" t="s">
        <v>66</v>
      </c>
      <c r="G32" s="46">
        <v>16400</v>
      </c>
      <c r="H32" s="161">
        <v>2124</v>
      </c>
      <c r="I32" s="159" t="s">
        <v>23</v>
      </c>
      <c r="J32" s="148" t="s">
        <v>23</v>
      </c>
      <c r="M32" s="4"/>
      <c r="O32" s="5"/>
    </row>
    <row r="33" spans="1:15" ht="15" thickBot="1" x14ac:dyDescent="0.35">
      <c r="A33" s="57" t="s">
        <v>67</v>
      </c>
      <c r="B33" s="92">
        <v>3294</v>
      </c>
      <c r="C33" s="78">
        <v>146</v>
      </c>
      <c r="D33" s="92" t="s">
        <v>140</v>
      </c>
      <c r="E33" s="176">
        <v>3239</v>
      </c>
      <c r="F33" s="174" t="s">
        <v>69</v>
      </c>
      <c r="G33" s="47"/>
      <c r="H33" s="161">
        <v>146</v>
      </c>
      <c r="I33" s="157" t="s">
        <v>23</v>
      </c>
      <c r="J33" s="149" t="s">
        <v>23</v>
      </c>
      <c r="M33" s="4"/>
      <c r="O33" s="5"/>
    </row>
    <row r="34" spans="1:15" ht="24.6" thickBot="1" x14ac:dyDescent="0.35">
      <c r="A34" s="57" t="s">
        <v>70</v>
      </c>
      <c r="B34" s="92">
        <v>329</v>
      </c>
      <c r="C34" s="78">
        <v>929</v>
      </c>
      <c r="D34" s="92" t="s">
        <v>141</v>
      </c>
      <c r="E34" s="176">
        <v>3294</v>
      </c>
      <c r="F34" s="88" t="s">
        <v>68</v>
      </c>
      <c r="G34" s="47"/>
      <c r="H34" s="161">
        <v>929</v>
      </c>
      <c r="I34" s="157" t="s">
        <v>23</v>
      </c>
      <c r="J34" s="149" t="s">
        <v>23</v>
      </c>
      <c r="M34" s="4"/>
      <c r="O34" s="5"/>
    </row>
    <row r="35" spans="1:15" ht="15" thickBot="1" x14ac:dyDescent="0.35">
      <c r="A35" s="179" t="s">
        <v>71</v>
      </c>
      <c r="B35" s="93">
        <v>3299</v>
      </c>
      <c r="C35" s="178">
        <v>1592</v>
      </c>
      <c r="D35" s="92" t="s">
        <v>139</v>
      </c>
      <c r="E35" s="131">
        <v>3299</v>
      </c>
      <c r="F35" s="89" t="s">
        <v>139</v>
      </c>
      <c r="G35" s="46">
        <v>2000</v>
      </c>
      <c r="H35" s="161">
        <v>1592</v>
      </c>
      <c r="I35" s="159" t="s">
        <v>23</v>
      </c>
      <c r="J35" s="148" t="s">
        <v>23</v>
      </c>
    </row>
    <row r="36" spans="1:15" ht="15" thickBot="1" x14ac:dyDescent="0.35">
      <c r="A36" s="179" t="s">
        <v>72</v>
      </c>
      <c r="B36" s="93"/>
      <c r="C36" s="178">
        <f>SUM(C9:C35)</f>
        <v>24917</v>
      </c>
      <c r="D36" s="93" t="s">
        <v>73</v>
      </c>
      <c r="E36" s="177"/>
      <c r="F36" s="175"/>
      <c r="G36" s="48">
        <f>SUM(G9:G35)</f>
        <v>173740</v>
      </c>
      <c r="H36" s="167">
        <f>SUM(H9:H35)</f>
        <v>24917</v>
      </c>
      <c r="I36" s="160"/>
      <c r="J36" s="148" t="s">
        <v>23</v>
      </c>
      <c r="N36" s="5"/>
    </row>
    <row r="37" spans="1:15" x14ac:dyDescent="0.3">
      <c r="A37" s="8"/>
      <c r="B37" s="9"/>
      <c r="C37" s="10"/>
      <c r="D37" s="11"/>
      <c r="E37" s="12"/>
      <c r="F37" s="12"/>
      <c r="G37" s="13"/>
      <c r="H37" s="13"/>
      <c r="I37" s="13"/>
      <c r="J37" s="12"/>
    </row>
    <row r="38" spans="1:15" x14ac:dyDescent="0.3">
      <c r="A38" s="8"/>
      <c r="B38" s="9"/>
      <c r="C38" s="10"/>
      <c r="D38" s="11"/>
      <c r="E38" s="12"/>
      <c r="F38" s="12"/>
      <c r="G38" s="13"/>
      <c r="H38" s="13"/>
      <c r="I38" s="13"/>
      <c r="J38" s="12"/>
      <c r="N38" s="5"/>
    </row>
    <row r="39" spans="1:15" x14ac:dyDescent="0.3">
      <c r="A39" s="1" t="s">
        <v>0</v>
      </c>
      <c r="B39" s="1"/>
      <c r="C39" s="1"/>
      <c r="D39" s="1"/>
      <c r="F39" s="1" t="s">
        <v>74</v>
      </c>
      <c r="G39" s="1"/>
      <c r="H39" s="1"/>
      <c r="I39" s="1"/>
      <c r="J39" s="28" t="s">
        <v>75</v>
      </c>
    </row>
    <row r="40" spans="1:15" x14ac:dyDescent="0.3">
      <c r="A40" s="1" t="s">
        <v>3</v>
      </c>
      <c r="B40" s="1"/>
      <c r="C40" s="1"/>
      <c r="D40" s="1"/>
      <c r="F40" s="1"/>
      <c r="G40" s="1"/>
      <c r="H40" s="1"/>
      <c r="I40" s="1"/>
    </row>
    <row r="41" spans="1:15" ht="2.25" customHeight="1" thickBot="1" x14ac:dyDescent="0.35">
      <c r="A41" s="8"/>
      <c r="B41" s="9"/>
      <c r="C41" s="10"/>
      <c r="D41" s="11"/>
      <c r="E41" s="12"/>
      <c r="F41" s="12"/>
      <c r="G41" s="13"/>
      <c r="H41" s="13"/>
      <c r="I41" s="13"/>
      <c r="J41" s="12"/>
    </row>
    <row r="42" spans="1:15" ht="24.75" customHeight="1" thickBot="1" x14ac:dyDescent="0.35">
      <c r="A42" s="23"/>
      <c r="B42" s="231" t="s">
        <v>76</v>
      </c>
      <c r="C42" s="231"/>
      <c r="D42" s="231"/>
      <c r="E42" s="231"/>
      <c r="F42" s="231"/>
      <c r="G42" s="231"/>
      <c r="H42" s="231"/>
      <c r="I42" s="231"/>
      <c r="J42" s="232"/>
    </row>
    <row r="43" spans="1:15" s="6" customFormat="1" x14ac:dyDescent="0.3">
      <c r="A43" s="22" t="s">
        <v>5</v>
      </c>
      <c r="B43" s="30" t="s">
        <v>6</v>
      </c>
      <c r="C43" s="236" t="s">
        <v>7</v>
      </c>
      <c r="D43" s="229" t="s">
        <v>8</v>
      </c>
      <c r="E43" s="98" t="s">
        <v>9</v>
      </c>
      <c r="F43" s="229" t="s">
        <v>10</v>
      </c>
      <c r="G43" s="304" t="s">
        <v>11</v>
      </c>
      <c r="H43" s="279" t="s">
        <v>12</v>
      </c>
      <c r="I43" s="195" t="s">
        <v>77</v>
      </c>
      <c r="J43" s="233" t="s">
        <v>14</v>
      </c>
      <c r="N43" s="37"/>
      <c r="O43" s="37"/>
    </row>
    <row r="44" spans="1:15" s="6" customFormat="1" ht="15" thickBot="1" x14ac:dyDescent="0.35">
      <c r="A44" s="17" t="s">
        <v>15</v>
      </c>
      <c r="B44" s="31" t="s">
        <v>16</v>
      </c>
      <c r="C44" s="237"/>
      <c r="D44" s="235"/>
      <c r="E44" s="99" t="s">
        <v>17</v>
      </c>
      <c r="F44" s="235"/>
      <c r="G44" s="305"/>
      <c r="H44" s="280"/>
      <c r="I44" s="197"/>
      <c r="J44" s="234"/>
      <c r="M44" s="10"/>
      <c r="N44" s="37"/>
      <c r="O44" s="37"/>
    </row>
    <row r="45" spans="1:15" s="6" customFormat="1" ht="15" customHeight="1" x14ac:dyDescent="0.3">
      <c r="A45" s="241" t="s">
        <v>78</v>
      </c>
      <c r="B45" s="241">
        <v>311</v>
      </c>
      <c r="C45" s="238">
        <v>710919</v>
      </c>
      <c r="D45" s="288" t="s">
        <v>79</v>
      </c>
      <c r="E45" s="100">
        <v>311</v>
      </c>
      <c r="F45" s="59" t="s">
        <v>80</v>
      </c>
      <c r="G45" s="107">
        <v>3689645</v>
      </c>
      <c r="H45" s="137">
        <v>489700</v>
      </c>
      <c r="I45" s="95"/>
      <c r="J45" s="146" t="s">
        <v>21</v>
      </c>
      <c r="M45" s="10"/>
      <c r="N45" s="40"/>
      <c r="O45" s="37"/>
    </row>
    <row r="46" spans="1:15" s="6" customFormat="1" ht="15.75" customHeight="1" x14ac:dyDescent="0.3">
      <c r="A46" s="242"/>
      <c r="B46" s="242"/>
      <c r="C46" s="239"/>
      <c r="D46" s="303"/>
      <c r="E46" s="101">
        <v>312</v>
      </c>
      <c r="F46" s="125" t="s">
        <v>69</v>
      </c>
      <c r="G46" s="108">
        <v>124500</v>
      </c>
      <c r="H46" s="138">
        <v>16524</v>
      </c>
      <c r="I46" s="76" t="s">
        <v>81</v>
      </c>
      <c r="J46" s="67" t="s">
        <v>23</v>
      </c>
      <c r="M46" s="10"/>
      <c r="N46" s="37"/>
      <c r="O46" s="37"/>
    </row>
    <row r="47" spans="1:15" s="6" customFormat="1" x14ac:dyDescent="0.3">
      <c r="A47" s="242"/>
      <c r="B47" s="242"/>
      <c r="C47" s="239"/>
      <c r="D47" s="303"/>
      <c r="E47" s="101">
        <v>313</v>
      </c>
      <c r="F47" s="125" t="s">
        <v>82</v>
      </c>
      <c r="G47" s="108">
        <v>611349</v>
      </c>
      <c r="H47" s="138">
        <v>81140</v>
      </c>
      <c r="I47" s="76"/>
      <c r="J47" s="67" t="s">
        <v>23</v>
      </c>
      <c r="M47" s="10"/>
      <c r="N47" s="37"/>
      <c r="O47" s="37"/>
    </row>
    <row r="48" spans="1:15" s="6" customFormat="1" ht="16.5" customHeight="1" thickBot="1" x14ac:dyDescent="0.35">
      <c r="A48" s="243"/>
      <c r="B48" s="243"/>
      <c r="C48" s="240"/>
      <c r="D48" s="289"/>
      <c r="E48" s="102">
        <v>321</v>
      </c>
      <c r="F48" s="126" t="s">
        <v>83</v>
      </c>
      <c r="G48" s="109">
        <v>930925</v>
      </c>
      <c r="H48" s="139">
        <v>123555</v>
      </c>
      <c r="I48" s="70"/>
      <c r="J48" s="71" t="s">
        <v>23</v>
      </c>
      <c r="K48" s="54"/>
      <c r="L48" s="41"/>
      <c r="M48" s="10"/>
      <c r="O48" s="37"/>
    </row>
    <row r="49" spans="1:15" s="6" customFormat="1" ht="16.5" customHeight="1" x14ac:dyDescent="0.3">
      <c r="A49" s="57" t="s">
        <v>84</v>
      </c>
      <c r="B49" s="227">
        <v>424</v>
      </c>
      <c r="C49" s="238">
        <f>H49+H50</f>
        <v>9490</v>
      </c>
      <c r="D49" s="195" t="s">
        <v>85</v>
      </c>
      <c r="E49" s="100">
        <v>4241</v>
      </c>
      <c r="F49" s="59" t="s">
        <v>86</v>
      </c>
      <c r="G49" s="110">
        <v>70003</v>
      </c>
      <c r="H49" s="137">
        <v>9291</v>
      </c>
      <c r="I49" s="293" t="s">
        <v>81</v>
      </c>
      <c r="J49" s="38" t="s">
        <v>23</v>
      </c>
      <c r="M49" s="10"/>
      <c r="N49" s="37"/>
      <c r="O49" s="37"/>
    </row>
    <row r="50" spans="1:15" s="6" customFormat="1" ht="16.5" customHeight="1" thickBot="1" x14ac:dyDescent="0.35">
      <c r="A50" s="58"/>
      <c r="B50" s="251"/>
      <c r="C50" s="240"/>
      <c r="D50" s="196"/>
      <c r="E50" s="103">
        <v>4242</v>
      </c>
      <c r="F50" s="127" t="s">
        <v>87</v>
      </c>
      <c r="G50" s="111">
        <v>1500</v>
      </c>
      <c r="H50" s="139">
        <v>199</v>
      </c>
      <c r="I50" s="294"/>
      <c r="J50" s="71"/>
      <c r="K50" s="54"/>
      <c r="M50" s="10"/>
      <c r="N50" s="37"/>
      <c r="O50" s="37"/>
    </row>
    <row r="51" spans="1:15" s="6" customFormat="1" ht="0.75" customHeight="1" thickBot="1" x14ac:dyDescent="0.35">
      <c r="A51" s="34"/>
      <c r="B51" s="33"/>
      <c r="C51" s="53"/>
      <c r="D51" s="79"/>
      <c r="E51" s="8"/>
      <c r="F51" s="128"/>
      <c r="G51" s="37"/>
      <c r="H51" s="140"/>
      <c r="I51" s="128"/>
      <c r="J51" s="147"/>
      <c r="M51" s="10"/>
      <c r="N51" s="37"/>
      <c r="O51" s="37"/>
    </row>
    <row r="52" spans="1:15" s="6" customFormat="1" ht="16.5" customHeight="1" x14ac:dyDescent="0.3">
      <c r="A52" s="241" t="s">
        <v>88</v>
      </c>
      <c r="B52" s="307">
        <v>322</v>
      </c>
      <c r="C52" s="238">
        <f>H54+H53</f>
        <v>26770.75</v>
      </c>
      <c r="D52" s="195" t="s">
        <v>89</v>
      </c>
      <c r="E52" s="100">
        <v>3222</v>
      </c>
      <c r="F52" s="129" t="s">
        <v>90</v>
      </c>
      <c r="G52" s="112">
        <v>6028</v>
      </c>
      <c r="H52" s="137">
        <v>0</v>
      </c>
      <c r="I52" s="129" t="s">
        <v>91</v>
      </c>
      <c r="J52" s="64" t="s">
        <v>23</v>
      </c>
      <c r="L52" s="41"/>
      <c r="M52" s="10"/>
      <c r="N52" s="37"/>
      <c r="O52" s="37"/>
    </row>
    <row r="53" spans="1:15" s="6" customFormat="1" ht="15.75" customHeight="1" thickBot="1" x14ac:dyDescent="0.35">
      <c r="A53" s="306"/>
      <c r="B53" s="308"/>
      <c r="C53" s="239"/>
      <c r="D53" s="197"/>
      <c r="E53" s="101">
        <v>3222</v>
      </c>
      <c r="F53" s="130" t="s">
        <v>93</v>
      </c>
      <c r="G53" s="113"/>
      <c r="H53" s="138">
        <v>5782</v>
      </c>
      <c r="I53" s="152" t="s">
        <v>144</v>
      </c>
      <c r="J53" s="60" t="s">
        <v>23</v>
      </c>
      <c r="M53" s="10"/>
      <c r="N53" s="37"/>
      <c r="O53" s="37"/>
    </row>
    <row r="54" spans="1:15" s="6" customFormat="1" ht="15.75" customHeight="1" thickBot="1" x14ac:dyDescent="0.35">
      <c r="A54" s="36"/>
      <c r="B54" s="35"/>
      <c r="C54" s="240"/>
      <c r="D54" s="70"/>
      <c r="E54" s="102">
        <v>3222</v>
      </c>
      <c r="F54" s="130" t="s">
        <v>142</v>
      </c>
      <c r="G54" s="114"/>
      <c r="H54" s="139">
        <v>20988.75</v>
      </c>
      <c r="I54" s="152" t="s">
        <v>92</v>
      </c>
      <c r="J54" s="63"/>
      <c r="K54" s="54"/>
      <c r="M54" s="10"/>
      <c r="N54" s="37"/>
      <c r="O54" s="37"/>
    </row>
    <row r="55" spans="1:15" s="6" customFormat="1" ht="18" customHeight="1" thickBot="1" x14ac:dyDescent="0.35">
      <c r="A55" s="55" t="s">
        <v>95</v>
      </c>
      <c r="B55" s="56">
        <v>322</v>
      </c>
      <c r="C55" s="82">
        <v>1327</v>
      </c>
      <c r="D55" s="75" t="s">
        <v>96</v>
      </c>
      <c r="E55" s="103">
        <v>3221</v>
      </c>
      <c r="F55" s="127" t="s">
        <v>97</v>
      </c>
      <c r="G55" s="111">
        <v>9998</v>
      </c>
      <c r="H55" s="141">
        <v>1327</v>
      </c>
      <c r="I55" s="62" t="s">
        <v>98</v>
      </c>
      <c r="J55" s="39" t="s">
        <v>23</v>
      </c>
      <c r="M55" s="10"/>
      <c r="N55" s="37"/>
      <c r="O55" s="37"/>
    </row>
    <row r="56" spans="1:15" s="6" customFormat="1" ht="15" thickBot="1" x14ac:dyDescent="0.35">
      <c r="A56" s="24" t="s">
        <v>99</v>
      </c>
      <c r="B56" s="7">
        <v>329</v>
      </c>
      <c r="C56" s="72">
        <v>332</v>
      </c>
      <c r="D56" s="93" t="s">
        <v>100</v>
      </c>
      <c r="E56" s="104">
        <v>3299</v>
      </c>
      <c r="F56" s="131" t="s">
        <v>101</v>
      </c>
      <c r="G56" s="115">
        <v>2500</v>
      </c>
      <c r="H56" s="137">
        <v>332</v>
      </c>
      <c r="I56" s="73" t="s">
        <v>102</v>
      </c>
      <c r="J56" s="148" t="s">
        <v>23</v>
      </c>
      <c r="M56" s="10"/>
      <c r="N56" s="37"/>
      <c r="O56" s="37"/>
    </row>
    <row r="57" spans="1:15" s="6" customFormat="1" ht="15" thickBot="1" x14ac:dyDescent="0.35">
      <c r="A57" s="203" t="s">
        <v>103</v>
      </c>
      <c r="B57" s="206">
        <v>322</v>
      </c>
      <c r="C57" s="83">
        <v>1195</v>
      </c>
      <c r="D57" s="195" t="s">
        <v>104</v>
      </c>
      <c r="E57" s="200">
        <v>3222</v>
      </c>
      <c r="F57" s="219" t="s">
        <v>105</v>
      </c>
      <c r="G57" s="193">
        <v>9004</v>
      </c>
      <c r="H57" s="137">
        <v>1195</v>
      </c>
      <c r="I57" s="219" t="s">
        <v>106</v>
      </c>
      <c r="J57" s="215" t="s">
        <v>23</v>
      </c>
      <c r="M57" s="10"/>
      <c r="N57" s="37"/>
      <c r="O57" s="37"/>
    </row>
    <row r="58" spans="1:15" s="6" customFormat="1" ht="4.5" hidden="1" customHeight="1" thickBot="1" x14ac:dyDescent="0.35">
      <c r="A58" s="204"/>
      <c r="B58" s="207"/>
      <c r="C58" s="84"/>
      <c r="D58" s="205"/>
      <c r="E58" s="201"/>
      <c r="F58" s="221"/>
      <c r="G58" s="194"/>
      <c r="H58" s="137">
        <f t="shared" ref="H58" si="4">G58/7.5345</f>
        <v>0</v>
      </c>
      <c r="I58" s="220"/>
      <c r="J58" s="216"/>
      <c r="M58" s="10"/>
      <c r="N58" s="37"/>
      <c r="O58" s="37"/>
    </row>
    <row r="59" spans="1:15" s="6" customFormat="1" ht="15" customHeight="1" x14ac:dyDescent="0.3">
      <c r="A59" s="203" t="s">
        <v>107</v>
      </c>
      <c r="B59" s="206">
        <v>32</v>
      </c>
      <c r="C59" s="217">
        <v>1592</v>
      </c>
      <c r="D59" s="195" t="s">
        <v>108</v>
      </c>
      <c r="E59" s="100">
        <v>3231</v>
      </c>
      <c r="F59" s="59" t="s">
        <v>109</v>
      </c>
      <c r="G59" s="116">
        <v>9998</v>
      </c>
      <c r="H59" s="142">
        <f>C59-H60</f>
        <v>1327</v>
      </c>
      <c r="I59" s="220"/>
      <c r="J59" s="67" t="s">
        <v>23</v>
      </c>
      <c r="M59" s="10"/>
      <c r="N59" s="37"/>
      <c r="O59" s="37"/>
    </row>
    <row r="60" spans="1:15" s="6" customFormat="1" ht="15" thickBot="1" x14ac:dyDescent="0.35">
      <c r="A60" s="204"/>
      <c r="B60" s="207"/>
      <c r="C60" s="218"/>
      <c r="D60" s="205"/>
      <c r="E60" s="102">
        <v>3299</v>
      </c>
      <c r="F60" s="126" t="s">
        <v>110</v>
      </c>
      <c r="G60" s="117">
        <v>1997</v>
      </c>
      <c r="H60" s="141">
        <v>265</v>
      </c>
      <c r="I60" s="221"/>
      <c r="J60" s="71" t="s">
        <v>23</v>
      </c>
      <c r="K60" s="54"/>
      <c r="M60" s="10"/>
      <c r="N60" s="37"/>
      <c r="O60" s="37"/>
    </row>
    <row r="61" spans="1:15" s="6" customFormat="1" ht="21.75" customHeight="1" thickBot="1" x14ac:dyDescent="0.35">
      <c r="A61" s="290" t="s">
        <v>111</v>
      </c>
      <c r="B61" s="291">
        <v>32</v>
      </c>
      <c r="C61" s="295">
        <f>H62+H61</f>
        <v>1705</v>
      </c>
      <c r="D61" s="94" t="s">
        <v>19</v>
      </c>
      <c r="E61" s="104">
        <v>3211</v>
      </c>
      <c r="F61" s="132" t="s">
        <v>19</v>
      </c>
      <c r="G61" s="118">
        <v>2999</v>
      </c>
      <c r="H61" s="143">
        <v>398</v>
      </c>
      <c r="I61" s="293" t="s">
        <v>114</v>
      </c>
      <c r="J61" s="148" t="s">
        <v>23</v>
      </c>
      <c r="M61" s="10"/>
      <c r="N61" s="37"/>
      <c r="O61" s="37"/>
    </row>
    <row r="62" spans="1:15" s="6" customFormat="1" ht="21.75" customHeight="1" thickBot="1" x14ac:dyDescent="0.35">
      <c r="A62" s="228"/>
      <c r="B62" s="292"/>
      <c r="C62" s="296"/>
      <c r="D62" s="95" t="s">
        <v>150</v>
      </c>
      <c r="E62" s="105">
        <v>3299</v>
      </c>
      <c r="F62" s="131" t="s">
        <v>112</v>
      </c>
      <c r="G62" s="183"/>
      <c r="H62" s="189">
        <v>1307</v>
      </c>
      <c r="I62" s="294"/>
      <c r="J62" s="149"/>
      <c r="M62" s="10"/>
      <c r="N62" s="37"/>
      <c r="O62" s="37"/>
    </row>
    <row r="63" spans="1:15" s="6" customFormat="1" ht="16.5" customHeight="1" x14ac:dyDescent="0.3">
      <c r="A63" s="210" t="s">
        <v>113</v>
      </c>
      <c r="B63" s="208">
        <v>32</v>
      </c>
      <c r="C63" s="223">
        <v>6636</v>
      </c>
      <c r="D63" s="213" t="s">
        <v>116</v>
      </c>
      <c r="E63" s="100">
        <v>3212</v>
      </c>
      <c r="F63" s="133" t="s">
        <v>117</v>
      </c>
      <c r="G63" s="119">
        <v>49999</v>
      </c>
      <c r="H63" s="142">
        <f>C63-H64</f>
        <v>3765.87</v>
      </c>
      <c r="I63" s="198" t="s">
        <v>94</v>
      </c>
      <c r="J63" s="38" t="s">
        <v>23</v>
      </c>
      <c r="M63" s="10"/>
      <c r="N63" s="37"/>
      <c r="O63" s="37"/>
    </row>
    <row r="64" spans="1:15" s="6" customFormat="1" ht="15" customHeight="1" x14ac:dyDescent="0.3">
      <c r="A64" s="211"/>
      <c r="B64" s="209"/>
      <c r="C64" s="224"/>
      <c r="D64" s="214"/>
      <c r="E64" s="101">
        <v>3232</v>
      </c>
      <c r="F64" s="134" t="s">
        <v>118</v>
      </c>
      <c r="G64" s="120"/>
      <c r="H64" s="144">
        <v>2870.13</v>
      </c>
      <c r="I64" s="199"/>
      <c r="J64" s="67" t="s">
        <v>23</v>
      </c>
      <c r="L64" s="41"/>
      <c r="M64" s="10"/>
      <c r="N64" s="37"/>
      <c r="O64" s="37"/>
    </row>
    <row r="65" spans="1:15" s="6" customFormat="1" ht="15" thickBot="1" x14ac:dyDescent="0.35">
      <c r="A65" s="212"/>
      <c r="B65" s="207"/>
      <c r="C65" s="225"/>
      <c r="D65" s="205"/>
      <c r="E65" s="102">
        <v>324</v>
      </c>
      <c r="F65" s="135" t="s">
        <v>119</v>
      </c>
      <c r="G65" s="121"/>
      <c r="H65" s="145">
        <f t="shared" ref="H65:H69" si="5">G65/7.5345</f>
        <v>0</v>
      </c>
      <c r="I65" s="222"/>
      <c r="J65" s="71" t="s">
        <v>23</v>
      </c>
      <c r="K65" s="54"/>
      <c r="L65" s="41"/>
      <c r="M65" s="10"/>
      <c r="N65" s="37"/>
      <c r="O65" s="37"/>
    </row>
    <row r="66" spans="1:15" s="6" customFormat="1" ht="15" customHeight="1" x14ac:dyDescent="0.3">
      <c r="A66" s="95"/>
      <c r="B66" s="301">
        <v>31</v>
      </c>
      <c r="C66" s="298">
        <f>H66+H67+H68+H69</f>
        <v>13881.996814652599</v>
      </c>
      <c r="D66" s="65" t="s">
        <v>121</v>
      </c>
      <c r="E66" s="100">
        <v>3111</v>
      </c>
      <c r="F66" s="59" t="s">
        <v>80</v>
      </c>
      <c r="G66" s="110">
        <v>79037</v>
      </c>
      <c r="H66" s="137">
        <v>10490</v>
      </c>
      <c r="I66" s="198" t="s">
        <v>122</v>
      </c>
      <c r="J66" s="38" t="s">
        <v>23</v>
      </c>
      <c r="M66" s="10"/>
      <c r="N66" s="37"/>
      <c r="O66" s="37"/>
    </row>
    <row r="67" spans="1:15" s="6" customFormat="1" x14ac:dyDescent="0.3">
      <c r="A67" s="96"/>
      <c r="B67" s="302"/>
      <c r="C67" s="299"/>
      <c r="D67" s="66"/>
      <c r="E67" s="101">
        <v>3121</v>
      </c>
      <c r="F67" s="125" t="s">
        <v>69</v>
      </c>
      <c r="G67" s="122">
        <v>10021</v>
      </c>
      <c r="H67" s="138">
        <f t="shared" si="5"/>
        <v>1330.0152631229676</v>
      </c>
      <c r="I67" s="199"/>
      <c r="J67" s="67" t="s">
        <v>23</v>
      </c>
      <c r="L67" s="41"/>
      <c r="M67" s="10"/>
      <c r="N67" s="37"/>
      <c r="O67" s="37"/>
    </row>
    <row r="68" spans="1:15" s="6" customFormat="1" ht="15" customHeight="1" x14ac:dyDescent="0.3">
      <c r="A68" s="81" t="s">
        <v>115</v>
      </c>
      <c r="B68" s="302"/>
      <c r="C68" s="299"/>
      <c r="D68" s="66" t="s">
        <v>123</v>
      </c>
      <c r="E68" s="101">
        <v>313</v>
      </c>
      <c r="F68" s="125" t="s">
        <v>82</v>
      </c>
      <c r="G68" s="122">
        <v>13035</v>
      </c>
      <c r="H68" s="138">
        <f t="shared" si="5"/>
        <v>1730.0418076846506</v>
      </c>
      <c r="I68" s="199"/>
      <c r="J68" s="67" t="s">
        <v>23</v>
      </c>
      <c r="M68" s="10"/>
      <c r="N68" s="37"/>
      <c r="O68" s="37"/>
    </row>
    <row r="69" spans="1:15" s="6" customFormat="1" ht="15" thickBot="1" x14ac:dyDescent="0.35">
      <c r="A69" s="68"/>
      <c r="B69" s="66"/>
      <c r="C69" s="300"/>
      <c r="D69" s="69"/>
      <c r="E69" s="103">
        <v>3236</v>
      </c>
      <c r="F69" s="127" t="s">
        <v>124</v>
      </c>
      <c r="G69" s="111">
        <v>2501</v>
      </c>
      <c r="H69" s="145">
        <f t="shared" si="5"/>
        <v>331.93974384497972</v>
      </c>
      <c r="I69" s="70"/>
      <c r="J69" s="71" t="s">
        <v>23</v>
      </c>
      <c r="M69" s="10"/>
      <c r="N69" s="37"/>
      <c r="O69" s="37"/>
    </row>
    <row r="70" spans="1:15" s="6" customFormat="1" ht="15" thickBot="1" x14ac:dyDescent="0.35">
      <c r="A70" s="227" t="s">
        <v>120</v>
      </c>
      <c r="B70" s="297">
        <v>322</v>
      </c>
      <c r="C70" s="285">
        <f>H70+H71</f>
        <v>1000</v>
      </c>
      <c r="D70" s="93" t="s">
        <v>126</v>
      </c>
      <c r="E70" s="104">
        <v>3223</v>
      </c>
      <c r="F70" s="131" t="s">
        <v>136</v>
      </c>
      <c r="G70" s="118">
        <v>4068</v>
      </c>
      <c r="H70" s="143">
        <v>540</v>
      </c>
      <c r="I70" s="259" t="s">
        <v>127</v>
      </c>
      <c r="J70" s="39"/>
      <c r="M70" s="10"/>
      <c r="N70" s="37"/>
      <c r="O70" s="37"/>
    </row>
    <row r="71" spans="1:15" s="6" customFormat="1" ht="19.5" customHeight="1" thickBot="1" x14ac:dyDescent="0.35">
      <c r="A71" s="251"/>
      <c r="B71" s="243"/>
      <c r="C71" s="286"/>
      <c r="D71" s="93" t="s">
        <v>56</v>
      </c>
      <c r="E71" s="104">
        <v>3223</v>
      </c>
      <c r="F71" s="131" t="s">
        <v>108</v>
      </c>
      <c r="G71" s="118">
        <v>4068</v>
      </c>
      <c r="H71" s="143">
        <v>460</v>
      </c>
      <c r="I71" s="287"/>
      <c r="J71" s="148" t="s">
        <v>23</v>
      </c>
      <c r="M71" s="10"/>
      <c r="N71" s="37"/>
      <c r="O71" s="37"/>
    </row>
    <row r="72" spans="1:15" s="6" customFormat="1" ht="19.5" customHeight="1" thickBot="1" x14ac:dyDescent="0.35">
      <c r="A72" s="80" t="s">
        <v>125</v>
      </c>
      <c r="B72" s="181">
        <v>422</v>
      </c>
      <c r="C72" s="85">
        <v>9289.75</v>
      </c>
      <c r="D72" s="90" t="s">
        <v>133</v>
      </c>
      <c r="E72" s="100">
        <v>4227</v>
      </c>
      <c r="F72" s="59" t="s">
        <v>134</v>
      </c>
      <c r="G72" s="107"/>
      <c r="H72" s="137">
        <v>9289.75</v>
      </c>
      <c r="I72" s="259" t="s">
        <v>138</v>
      </c>
      <c r="J72" s="148" t="s">
        <v>23</v>
      </c>
      <c r="M72" s="10"/>
      <c r="N72" s="37"/>
      <c r="O72" s="37"/>
    </row>
    <row r="73" spans="1:15" s="6" customFormat="1" ht="19.5" customHeight="1" thickBot="1" x14ac:dyDescent="0.35">
      <c r="A73" s="184" t="s">
        <v>131</v>
      </c>
      <c r="B73" s="31">
        <v>322</v>
      </c>
      <c r="C73" s="185">
        <v>844.36</v>
      </c>
      <c r="D73" s="91" t="s">
        <v>143</v>
      </c>
      <c r="E73" s="186">
        <v>3225</v>
      </c>
      <c r="F73" s="187" t="s">
        <v>135</v>
      </c>
      <c r="G73" s="191"/>
      <c r="H73" s="140">
        <v>844.36</v>
      </c>
      <c r="I73" s="260"/>
      <c r="J73" s="149"/>
      <c r="M73" s="10"/>
      <c r="N73" s="37"/>
      <c r="O73" s="37"/>
    </row>
    <row r="74" spans="1:15" s="6" customFormat="1" ht="19.5" customHeight="1" thickBot="1" x14ac:dyDescent="0.35">
      <c r="A74" s="184" t="s">
        <v>131</v>
      </c>
      <c r="B74" s="31">
        <v>322</v>
      </c>
      <c r="C74" s="185">
        <v>2555</v>
      </c>
      <c r="D74" s="90" t="s">
        <v>133</v>
      </c>
      <c r="E74" s="186">
        <v>4227</v>
      </c>
      <c r="F74" s="187" t="s">
        <v>152</v>
      </c>
      <c r="G74" s="188"/>
      <c r="H74" s="190">
        <v>2555</v>
      </c>
      <c r="I74" s="260"/>
      <c r="J74" s="149" t="s">
        <v>23</v>
      </c>
      <c r="M74" s="10"/>
      <c r="N74" s="37"/>
      <c r="O74" s="37"/>
    </row>
    <row r="75" spans="1:15" s="6" customFormat="1" ht="19.5" customHeight="1" thickBot="1" x14ac:dyDescent="0.35">
      <c r="A75" s="24" t="s">
        <v>132</v>
      </c>
      <c r="B75" s="7">
        <v>322</v>
      </c>
      <c r="C75" s="72">
        <v>1200</v>
      </c>
      <c r="D75" s="182" t="s">
        <v>146</v>
      </c>
      <c r="E75" s="104">
        <v>3222</v>
      </c>
      <c r="F75" s="131" t="s">
        <v>148</v>
      </c>
      <c r="G75" s="115"/>
      <c r="H75" s="143">
        <v>1200</v>
      </c>
      <c r="I75" s="73" t="s">
        <v>147</v>
      </c>
      <c r="J75" s="148" t="s">
        <v>23</v>
      </c>
      <c r="M75" s="10"/>
      <c r="N75" s="37"/>
      <c r="O75" s="37"/>
    </row>
    <row r="76" spans="1:15" s="6" customFormat="1" ht="19.5" customHeight="1" thickBot="1" x14ac:dyDescent="0.35">
      <c r="A76" s="283" t="s">
        <v>153</v>
      </c>
      <c r="B76" s="7">
        <v>422</v>
      </c>
      <c r="C76" s="285">
        <f>H76+H77</f>
        <v>4180.7700000000004</v>
      </c>
      <c r="D76" s="182" t="s">
        <v>133</v>
      </c>
      <c r="E76" s="104">
        <v>4221</v>
      </c>
      <c r="F76" s="73" t="s">
        <v>133</v>
      </c>
      <c r="G76" s="115"/>
      <c r="H76" s="143">
        <v>1180.77</v>
      </c>
      <c r="I76" s="259" t="s">
        <v>154</v>
      </c>
      <c r="J76" s="148"/>
      <c r="M76" s="10"/>
      <c r="N76" s="37"/>
      <c r="O76" s="37"/>
    </row>
    <row r="77" spans="1:15" s="6" customFormat="1" ht="19.5" customHeight="1" thickBot="1" x14ac:dyDescent="0.35">
      <c r="A77" s="284"/>
      <c r="B77" s="7">
        <v>322</v>
      </c>
      <c r="C77" s="286"/>
      <c r="D77" s="182" t="s">
        <v>105</v>
      </c>
      <c r="E77" s="104">
        <v>3221</v>
      </c>
      <c r="F77" s="73" t="s">
        <v>105</v>
      </c>
      <c r="G77" s="115"/>
      <c r="H77" s="143">
        <v>3000</v>
      </c>
      <c r="I77" s="287"/>
      <c r="J77" s="148"/>
      <c r="M77" s="10"/>
      <c r="N77" s="37"/>
      <c r="O77" s="37"/>
    </row>
    <row r="78" spans="1:15" s="6" customFormat="1" ht="19.5" customHeight="1" thickBot="1" x14ac:dyDescent="0.35">
      <c r="A78" s="192">
        <v>30</v>
      </c>
      <c r="B78" s="7">
        <v>321</v>
      </c>
      <c r="C78" s="72">
        <v>400</v>
      </c>
      <c r="D78" s="182" t="s">
        <v>155</v>
      </c>
      <c r="E78" s="104">
        <v>321</v>
      </c>
      <c r="F78" s="73" t="s">
        <v>156</v>
      </c>
      <c r="G78" s="115"/>
      <c r="H78" s="143">
        <v>400</v>
      </c>
      <c r="I78" s="16" t="s">
        <v>157</v>
      </c>
      <c r="J78" s="148"/>
      <c r="M78" s="10"/>
      <c r="N78" s="37"/>
      <c r="O78" s="37"/>
    </row>
    <row r="79" spans="1:15" s="6" customFormat="1" ht="15" thickBot="1" x14ac:dyDescent="0.35">
      <c r="A79" s="50"/>
      <c r="B79" s="33"/>
      <c r="C79" s="86">
        <f>C75+C74+C72+C70+C66+C63+C61+C59+C57+C56+C55+C52+C49+C45+C76+C78</f>
        <v>792474.2668146526</v>
      </c>
      <c r="D79" s="97"/>
      <c r="E79" s="9"/>
      <c r="F79" s="136"/>
      <c r="G79" s="123">
        <f>SUM(G45:G71)</f>
        <v>5633175</v>
      </c>
      <c r="H79" s="140">
        <f>H45+H46+H47+H48+H49+H50+H52+H53+H54+H55+H56+H57+H59+H60+H61+H62+H63+H64+H65+H66+H67+H68+H69+H70+H71+H72+H74+H75+H76+H77+H78</f>
        <v>792474.26681465271</v>
      </c>
      <c r="I79" s="153"/>
      <c r="J79" s="150"/>
      <c r="K79" s="54"/>
      <c r="M79" s="10"/>
      <c r="N79" s="37"/>
      <c r="O79" s="37"/>
    </row>
    <row r="80" spans="1:15" s="6" customFormat="1" ht="15" thickBot="1" x14ac:dyDescent="0.35">
      <c r="A80" s="51" t="s">
        <v>72</v>
      </c>
      <c r="B80" s="7"/>
      <c r="C80" s="87">
        <f>C79+C36</f>
        <v>817391.2668146526</v>
      </c>
      <c r="D80" s="93"/>
      <c r="E80" s="106"/>
      <c r="F80" s="131"/>
      <c r="G80" s="124">
        <f>G79+G36</f>
        <v>5806915</v>
      </c>
      <c r="H80" s="143">
        <f>H79+H36</f>
        <v>817391.26681465271</v>
      </c>
      <c r="I80" s="154"/>
      <c r="J80" s="151"/>
      <c r="L80" s="41"/>
      <c r="M80" s="10"/>
      <c r="N80" s="37"/>
      <c r="O80" s="37"/>
    </row>
    <row r="81" spans="1:15" s="6" customFormat="1" x14ac:dyDescent="0.3">
      <c r="A81" s="11"/>
      <c r="B81" s="11"/>
      <c r="C81" s="29"/>
      <c r="D81" s="11"/>
      <c r="E81" s="9"/>
      <c r="F81" s="9"/>
      <c r="G81" s="29"/>
      <c r="H81" s="29"/>
      <c r="I81" s="29"/>
      <c r="J81" s="11"/>
      <c r="L81" s="41"/>
      <c r="M81" s="10"/>
      <c r="N81" s="37"/>
      <c r="O81" s="37"/>
    </row>
    <row r="82" spans="1:15" s="6" customFormat="1" x14ac:dyDescent="0.3">
      <c r="A82" s="11"/>
      <c r="B82" s="11"/>
      <c r="C82" s="29"/>
      <c r="D82" s="11"/>
      <c r="E82" s="9"/>
      <c r="F82" s="9"/>
      <c r="G82" s="29"/>
      <c r="H82" s="29"/>
      <c r="I82" s="29"/>
      <c r="J82" s="11"/>
      <c r="L82" s="41"/>
      <c r="M82" s="10"/>
      <c r="N82" s="37"/>
      <c r="O82" s="37"/>
    </row>
    <row r="83" spans="1:15" s="6" customFormat="1" x14ac:dyDescent="0.3">
      <c r="A83" s="11"/>
      <c r="B83" s="11"/>
      <c r="C83" s="29"/>
      <c r="D83" s="11"/>
      <c r="E83" s="9"/>
      <c r="F83" s="9"/>
      <c r="G83" s="29"/>
      <c r="H83" s="29"/>
      <c r="I83" s="29"/>
      <c r="J83" s="11"/>
      <c r="L83" s="41"/>
      <c r="M83" s="10"/>
      <c r="N83" s="37"/>
      <c r="O83" s="37"/>
    </row>
    <row r="84" spans="1:15" s="6" customFormat="1" x14ac:dyDescent="0.3">
      <c r="A84" s="11"/>
      <c r="B84" s="11"/>
      <c r="C84" s="29"/>
      <c r="D84" s="11"/>
      <c r="E84" s="9"/>
      <c r="F84" s="9"/>
      <c r="G84" s="29"/>
      <c r="H84" s="29"/>
      <c r="I84" s="29"/>
      <c r="J84" s="11"/>
      <c r="L84" s="41"/>
      <c r="M84" s="10"/>
      <c r="N84" s="37"/>
      <c r="O84" s="37"/>
    </row>
    <row r="85" spans="1:15" s="6" customFormat="1" x14ac:dyDescent="0.3">
      <c r="A85" s="15" t="s">
        <v>0</v>
      </c>
      <c r="B85" s="15"/>
      <c r="C85" s="15"/>
      <c r="D85" s="15"/>
      <c r="F85" s="15" t="s">
        <v>1</v>
      </c>
      <c r="G85" s="15"/>
      <c r="H85" s="15"/>
      <c r="I85" s="15"/>
      <c r="J85" s="28" t="s">
        <v>128</v>
      </c>
      <c r="L85" s="41"/>
      <c r="M85" s="10"/>
      <c r="N85" s="37"/>
      <c r="O85" s="37"/>
    </row>
    <row r="86" spans="1:15" s="6" customFormat="1" x14ac:dyDescent="0.3">
      <c r="A86" s="15" t="s">
        <v>3</v>
      </c>
      <c r="B86" s="15"/>
      <c r="C86" s="15"/>
      <c r="D86" s="15"/>
      <c r="F86" s="15"/>
      <c r="G86" s="15"/>
      <c r="H86" s="15"/>
      <c r="I86" s="15"/>
      <c r="L86" s="41"/>
      <c r="M86" s="10"/>
      <c r="N86" s="37"/>
      <c r="O86" s="37"/>
    </row>
    <row r="87" spans="1:15" s="6" customFormat="1" x14ac:dyDescent="0.3">
      <c r="A87" s="15"/>
      <c r="B87" s="15"/>
      <c r="C87" s="15"/>
      <c r="D87" s="15"/>
      <c r="F87" s="15"/>
      <c r="G87" s="15"/>
      <c r="H87" s="15"/>
      <c r="I87" s="15"/>
      <c r="L87" s="41"/>
      <c r="M87" s="10"/>
      <c r="N87" s="37"/>
      <c r="O87" s="37"/>
    </row>
    <row r="88" spans="1:15" s="6" customFormat="1" ht="23.25" customHeight="1" x14ac:dyDescent="0.3">
      <c r="A88" s="11"/>
      <c r="B88" s="202" t="s">
        <v>158</v>
      </c>
      <c r="C88" s="202"/>
      <c r="D88" s="202"/>
      <c r="E88" s="202"/>
      <c r="F88" s="202"/>
      <c r="G88" s="202"/>
      <c r="H88" s="202"/>
      <c r="I88" s="202"/>
      <c r="J88" s="202"/>
      <c r="M88" s="10"/>
      <c r="N88" s="37"/>
      <c r="O88" s="37"/>
    </row>
    <row r="89" spans="1:15" s="6" customFormat="1" ht="23.25" customHeight="1" x14ac:dyDescent="0.3">
      <c r="A89" s="11"/>
      <c r="B89" s="202"/>
      <c r="C89" s="202"/>
      <c r="D89" s="202"/>
      <c r="E89" s="202"/>
      <c r="F89" s="202"/>
      <c r="G89" s="202"/>
      <c r="H89" s="202"/>
      <c r="I89" s="202"/>
      <c r="J89" s="202"/>
      <c r="M89" s="10"/>
      <c r="N89" s="37"/>
      <c r="O89" s="37"/>
    </row>
    <row r="90" spans="1:15" s="6" customFormat="1" ht="22.5" customHeight="1" x14ac:dyDescent="0.3">
      <c r="A90" s="11"/>
      <c r="B90" s="202"/>
      <c r="C90" s="202"/>
      <c r="D90" s="202"/>
      <c r="E90" s="202"/>
      <c r="F90" s="202"/>
      <c r="G90" s="202"/>
      <c r="H90" s="202"/>
      <c r="I90" s="202"/>
      <c r="J90" s="202"/>
      <c r="M90" s="10"/>
      <c r="N90" s="37"/>
      <c r="O90" s="37"/>
    </row>
    <row r="91" spans="1:15" s="6" customFormat="1" ht="23.25" customHeight="1" x14ac:dyDescent="0.3">
      <c r="A91" s="11"/>
      <c r="B91" s="202"/>
      <c r="C91" s="202"/>
      <c r="D91" s="202"/>
      <c r="E91" s="202"/>
      <c r="F91" s="202"/>
      <c r="G91" s="202"/>
      <c r="H91" s="202"/>
      <c r="I91" s="202"/>
      <c r="J91" s="202"/>
      <c r="M91" s="10"/>
      <c r="N91" s="37"/>
      <c r="O91" s="37"/>
    </row>
    <row r="92" spans="1:15" s="6" customFormat="1" x14ac:dyDescent="0.3">
      <c r="A92" s="11"/>
      <c r="B92" s="202"/>
      <c r="C92" s="202"/>
      <c r="D92" s="202"/>
      <c r="E92" s="202"/>
      <c r="F92" s="202"/>
      <c r="G92" s="202"/>
      <c r="H92" s="202"/>
      <c r="I92" s="202"/>
      <c r="J92" s="202"/>
    </row>
    <row r="93" spans="1:15" s="6" customFormat="1" x14ac:dyDescent="0.3">
      <c r="A93" s="11"/>
      <c r="B93" s="202"/>
      <c r="C93" s="202"/>
      <c r="D93" s="202"/>
      <c r="E93" s="202"/>
      <c r="F93" s="202"/>
      <c r="G93" s="202"/>
      <c r="H93" s="202"/>
      <c r="I93" s="202"/>
      <c r="J93" s="202"/>
    </row>
    <row r="94" spans="1:15" s="6" customFormat="1" ht="42.75" customHeight="1" x14ac:dyDescent="0.3">
      <c r="A94" s="11"/>
      <c r="B94" s="202"/>
      <c r="C94" s="202"/>
      <c r="D94" s="202"/>
      <c r="E94" s="202"/>
      <c r="F94" s="202"/>
      <c r="G94" s="202"/>
      <c r="H94" s="202"/>
      <c r="I94" s="202"/>
      <c r="J94" s="202"/>
    </row>
    <row r="95" spans="1:15" s="6" customFormat="1" ht="15" x14ac:dyDescent="0.3">
      <c r="A95" s="11"/>
      <c r="B95" s="32"/>
      <c r="C95" s="32"/>
      <c r="D95" s="32"/>
      <c r="E95" s="32"/>
      <c r="F95" s="32"/>
      <c r="G95" s="32"/>
      <c r="H95" s="32"/>
      <c r="I95" s="32"/>
      <c r="J95" s="32"/>
    </row>
    <row r="96" spans="1:15" s="6" customFormat="1" ht="15" x14ac:dyDescent="0.3">
      <c r="A96" s="11"/>
      <c r="B96" s="32"/>
      <c r="C96" s="32"/>
      <c r="D96" s="11" t="s">
        <v>151</v>
      </c>
      <c r="E96" s="32"/>
      <c r="F96" s="32"/>
      <c r="G96" s="32"/>
      <c r="H96" s="32"/>
      <c r="I96" s="32"/>
      <c r="J96" s="32"/>
    </row>
    <row r="97" spans="1:10" ht="15.6" x14ac:dyDescent="0.3">
      <c r="A97" s="6"/>
      <c r="B97" s="52"/>
      <c r="C97" s="52"/>
      <c r="D97" s="25"/>
      <c r="E97" s="25"/>
      <c r="F97" s="26"/>
      <c r="G97" s="25"/>
      <c r="H97" s="25"/>
      <c r="I97" s="74" t="s">
        <v>129</v>
      </c>
      <c r="J97" s="6"/>
    </row>
    <row r="98" spans="1:10" ht="15.6" x14ac:dyDescent="0.3">
      <c r="A98" s="6"/>
      <c r="B98" s="52"/>
      <c r="C98" s="52"/>
      <c r="D98" s="25"/>
      <c r="E98" s="25"/>
      <c r="F98" s="26"/>
      <c r="G98" s="25"/>
      <c r="H98" s="25"/>
      <c r="I98" s="52" t="s">
        <v>145</v>
      </c>
      <c r="J98" s="6"/>
    </row>
    <row r="99" spans="1:10" ht="15.6" x14ac:dyDescent="0.3">
      <c r="A99" s="6"/>
      <c r="B99" s="52"/>
      <c r="C99" s="52"/>
      <c r="D99" s="25"/>
      <c r="E99" s="25"/>
      <c r="F99" s="26"/>
      <c r="G99" s="25"/>
      <c r="H99" s="25"/>
      <c r="I99" s="74" t="s">
        <v>130</v>
      </c>
      <c r="J99" s="6"/>
    </row>
    <row r="100" spans="1:10" ht="15.6" x14ac:dyDescent="0.3">
      <c r="A100" s="6"/>
      <c r="B100" s="6"/>
      <c r="C100" s="6"/>
      <c r="D100" s="27"/>
      <c r="E100" s="25"/>
      <c r="F100" s="25"/>
      <c r="G100" s="25"/>
      <c r="H100" s="25"/>
      <c r="I100" s="25"/>
      <c r="J100" s="6"/>
    </row>
    <row r="101" spans="1:10" x14ac:dyDescent="0.3">
      <c r="A101" s="6"/>
      <c r="B101" s="6"/>
      <c r="C101" s="6"/>
      <c r="D101" s="14"/>
      <c r="E101" s="15"/>
      <c r="F101" s="15"/>
      <c r="G101" s="15"/>
      <c r="H101" s="15"/>
      <c r="I101" s="15"/>
      <c r="J101" s="6"/>
    </row>
    <row r="102" spans="1:10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</row>
  </sheetData>
  <mergeCells count="102">
    <mergeCell ref="I49:I50"/>
    <mergeCell ref="B49:B50"/>
    <mergeCell ref="G43:G44"/>
    <mergeCell ref="H43:H44"/>
    <mergeCell ref="A52:A53"/>
    <mergeCell ref="C49:C50"/>
    <mergeCell ref="C52:C54"/>
    <mergeCell ref="B52:B53"/>
    <mergeCell ref="I70:I71"/>
    <mergeCell ref="A70:A71"/>
    <mergeCell ref="C70:C71"/>
    <mergeCell ref="A61:A62"/>
    <mergeCell ref="B61:B62"/>
    <mergeCell ref="I61:I62"/>
    <mergeCell ref="C61:C62"/>
    <mergeCell ref="B70:B71"/>
    <mergeCell ref="C66:C69"/>
    <mergeCell ref="B66:B68"/>
    <mergeCell ref="J7:J8"/>
    <mergeCell ref="I7:I8"/>
    <mergeCell ref="I72:I74"/>
    <mergeCell ref="M5:M7"/>
    <mergeCell ref="M9:M10"/>
    <mergeCell ref="M11:M13"/>
    <mergeCell ref="M14:M16"/>
    <mergeCell ref="A3:J5"/>
    <mergeCell ref="A6:J6"/>
    <mergeCell ref="M18:M21"/>
    <mergeCell ref="M22:M24"/>
    <mergeCell ref="D22:D23"/>
    <mergeCell ref="A9:A11"/>
    <mergeCell ref="A24:A26"/>
    <mergeCell ref="M30:M31"/>
    <mergeCell ref="I43:I44"/>
    <mergeCell ref="D13:D16"/>
    <mergeCell ref="B9:B11"/>
    <mergeCell ref="G7:G8"/>
    <mergeCell ref="H7:H8"/>
    <mergeCell ref="C7:C8"/>
    <mergeCell ref="B13:B16"/>
    <mergeCell ref="C13:C16"/>
    <mergeCell ref="C9:C11"/>
    <mergeCell ref="D7:D8"/>
    <mergeCell ref="F7:F8"/>
    <mergeCell ref="D9:D11"/>
    <mergeCell ref="C17:C18"/>
    <mergeCell ref="C19:C20"/>
    <mergeCell ref="D30:D31"/>
    <mergeCell ref="D27:D29"/>
    <mergeCell ref="A27:A29"/>
    <mergeCell ref="B17:B18"/>
    <mergeCell ref="A17:A18"/>
    <mergeCell ref="A19:A20"/>
    <mergeCell ref="B19:B20"/>
    <mergeCell ref="D19:D20"/>
    <mergeCell ref="C22:C23"/>
    <mergeCell ref="C24:C26"/>
    <mergeCell ref="C27:C29"/>
    <mergeCell ref="C30:C31"/>
    <mergeCell ref="A22:A23"/>
    <mergeCell ref="B22:B23"/>
    <mergeCell ref="D24:D26"/>
    <mergeCell ref="B24:B26"/>
    <mergeCell ref="B27:B29"/>
    <mergeCell ref="A13:A16"/>
    <mergeCell ref="D17:D18"/>
    <mergeCell ref="M25:M28"/>
    <mergeCell ref="A30:A31"/>
    <mergeCell ref="B30:B31"/>
    <mergeCell ref="B42:J42"/>
    <mergeCell ref="J43:J44"/>
    <mergeCell ref="D43:D44"/>
    <mergeCell ref="F43:F44"/>
    <mergeCell ref="C43:C44"/>
    <mergeCell ref="C45:C48"/>
    <mergeCell ref="A45:A48"/>
    <mergeCell ref="B45:B48"/>
    <mergeCell ref="D45:D48"/>
    <mergeCell ref="G57:G58"/>
    <mergeCell ref="D49:D50"/>
    <mergeCell ref="D52:D53"/>
    <mergeCell ref="I66:I68"/>
    <mergeCell ref="E57:E58"/>
    <mergeCell ref="B88:J94"/>
    <mergeCell ref="A59:A60"/>
    <mergeCell ref="A57:A58"/>
    <mergeCell ref="D59:D60"/>
    <mergeCell ref="D57:D58"/>
    <mergeCell ref="B57:B58"/>
    <mergeCell ref="B59:B60"/>
    <mergeCell ref="B63:B65"/>
    <mergeCell ref="A63:A65"/>
    <mergeCell ref="D63:D65"/>
    <mergeCell ref="J57:J58"/>
    <mergeCell ref="C59:C60"/>
    <mergeCell ref="I57:I60"/>
    <mergeCell ref="I63:I65"/>
    <mergeCell ref="C63:C65"/>
    <mergeCell ref="F57:F58"/>
    <mergeCell ref="A76:A77"/>
    <mergeCell ref="C76:C77"/>
    <mergeCell ref="I76:I7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Sanja Mencl</cp:lastModifiedBy>
  <cp:revision/>
  <cp:lastPrinted>2023-03-29T12:08:48Z</cp:lastPrinted>
  <dcterms:created xsi:type="dcterms:W3CDTF">2016-12-08T12:08:05Z</dcterms:created>
  <dcterms:modified xsi:type="dcterms:W3CDTF">2023-03-30T09:14:59Z</dcterms:modified>
  <cp:category/>
  <cp:contentStatus/>
</cp:coreProperties>
</file>